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30" windowWidth="20730" windowHeight="9510" tabRatio="750" activeTab="5"/>
  </bookViews>
  <sheets>
    <sheet name="道路学硕、材料学" sheetId="9" r:id="rId1"/>
    <sheet name="测绘" sheetId="10" r:id="rId2"/>
    <sheet name="道路专硕" sheetId="13" r:id="rId3"/>
    <sheet name="交规学硕" sheetId="11" r:id="rId4"/>
    <sheet name="管工、工程管理" sheetId="12" r:id="rId5"/>
    <sheet name="交规信控、物流专硕" sheetId="14" r:id="rId6"/>
  </sheets>
  <externalReferences>
    <externalReference r:id="rId7"/>
    <externalReference r:id="rId8"/>
    <externalReference r:id="rId9"/>
    <externalReference r:id="rId10"/>
  </externalReferences>
  <definedNames>
    <definedName name="_xlnm._FilterDatabase" localSheetId="1" hidden="1">测绘!$A$2:$P$18</definedName>
    <definedName name="_xlnm._FilterDatabase" localSheetId="0" hidden="1">道路学硕、材料学!$A$2:$Q$62</definedName>
    <definedName name="_xlnm._FilterDatabase" localSheetId="2" hidden="1">道路专硕!$A$2:$P$75</definedName>
    <definedName name="_xlnm._FilterDatabase" localSheetId="4" hidden="1">管工、工程管理!$A$2:$P$37</definedName>
    <definedName name="_xlnm._FilterDatabase" localSheetId="5" hidden="1">交规信控、物流专硕!$A$2:$S$31</definedName>
    <definedName name="_xlnm._FilterDatabase" localSheetId="3" hidden="1">交规学硕!$A$2:$P$23</definedName>
  </definedNames>
  <calcPr calcId="152511"/>
</workbook>
</file>

<file path=xl/calcChain.xml><?xml version="1.0" encoding="utf-8"?>
<calcChain xmlns="http://schemas.openxmlformats.org/spreadsheetml/2006/main">
  <c r="K31" i="14"/>
  <c r="I31"/>
  <c r="L31" s="1"/>
  <c r="E31"/>
  <c r="K30"/>
  <c r="I30"/>
  <c r="E30"/>
  <c r="K28"/>
  <c r="I28"/>
  <c r="E28"/>
  <c r="K29"/>
  <c r="I29"/>
  <c r="E29"/>
  <c r="K27"/>
  <c r="I27"/>
  <c r="E27"/>
  <c r="K26"/>
  <c r="I26"/>
  <c r="E26"/>
  <c r="K25"/>
  <c r="I25"/>
  <c r="E25"/>
  <c r="K24"/>
  <c r="I24"/>
  <c r="E24"/>
  <c r="K23"/>
  <c r="I23"/>
  <c r="E23"/>
  <c r="K22"/>
  <c r="I22"/>
  <c r="E22"/>
  <c r="K20"/>
  <c r="I20"/>
  <c r="E20"/>
  <c r="K21"/>
  <c r="I21"/>
  <c r="E21"/>
  <c r="K19"/>
  <c r="I19"/>
  <c r="L19" s="1"/>
  <c r="E19"/>
  <c r="K18"/>
  <c r="I18"/>
  <c r="E18"/>
  <c r="K17"/>
  <c r="I17"/>
  <c r="E17"/>
  <c r="K16"/>
  <c r="I16"/>
  <c r="E16"/>
  <c r="K15"/>
  <c r="I15"/>
  <c r="E15"/>
  <c r="K14"/>
  <c r="I14"/>
  <c r="E14"/>
  <c r="K13"/>
  <c r="I13"/>
  <c r="E13"/>
  <c r="K12"/>
  <c r="I12"/>
  <c r="E12"/>
  <c r="K11"/>
  <c r="I11"/>
  <c r="K10"/>
  <c r="I10"/>
  <c r="E10"/>
  <c r="K8"/>
  <c r="I8"/>
  <c r="E8"/>
  <c r="K7"/>
  <c r="I7"/>
  <c r="E7"/>
  <c r="K5"/>
  <c r="I5"/>
  <c r="E5"/>
  <c r="K4"/>
  <c r="I4"/>
  <c r="E4"/>
  <c r="K9"/>
  <c r="I9"/>
  <c r="E9"/>
  <c r="K6"/>
  <c r="I6"/>
  <c r="E6"/>
  <c r="K3"/>
  <c r="I3"/>
  <c r="E3"/>
  <c r="K37" i="12"/>
  <c r="I37"/>
  <c r="K36"/>
  <c r="I36"/>
  <c r="L36" s="1"/>
  <c r="K35"/>
  <c r="I35"/>
  <c r="L35" s="1"/>
  <c r="K34"/>
  <c r="I34"/>
  <c r="L34" s="1"/>
  <c r="J33"/>
  <c r="K33" s="1"/>
  <c r="H33"/>
  <c r="I33" s="1"/>
  <c r="L33" s="1"/>
  <c r="K32"/>
  <c r="I32"/>
  <c r="J31"/>
  <c r="K31" s="1"/>
  <c r="H31"/>
  <c r="I31" s="1"/>
  <c r="K30"/>
  <c r="I30"/>
  <c r="L30" s="1"/>
  <c r="J29"/>
  <c r="K29" s="1"/>
  <c r="H29"/>
  <c r="I29" s="1"/>
  <c r="L29" s="1"/>
  <c r="K28"/>
  <c r="I28"/>
  <c r="J27"/>
  <c r="K27" s="1"/>
  <c r="H27"/>
  <c r="I27" s="1"/>
  <c r="J26"/>
  <c r="K26" s="1"/>
  <c r="H26"/>
  <c r="I26" s="1"/>
  <c r="L26" s="1"/>
  <c r="J25"/>
  <c r="K25" s="1"/>
  <c r="H25"/>
  <c r="I25" s="1"/>
  <c r="J24"/>
  <c r="K24" s="1"/>
  <c r="H24"/>
  <c r="I24" s="1"/>
  <c r="L24" s="1"/>
  <c r="J23"/>
  <c r="K23" s="1"/>
  <c r="H23"/>
  <c r="I23" s="1"/>
  <c r="J22"/>
  <c r="K22" s="1"/>
  <c r="H22"/>
  <c r="I22" s="1"/>
  <c r="L22" s="1"/>
  <c r="K21"/>
  <c r="I21"/>
  <c r="J20"/>
  <c r="K20" s="1"/>
  <c r="H20"/>
  <c r="I20" s="1"/>
  <c r="J19"/>
  <c r="K19" s="1"/>
  <c r="H19"/>
  <c r="I19" s="1"/>
  <c r="J18"/>
  <c r="K18" s="1"/>
  <c r="H18"/>
  <c r="I18" s="1"/>
  <c r="L18" s="1"/>
  <c r="J17"/>
  <c r="K17" s="1"/>
  <c r="H17"/>
  <c r="I17" s="1"/>
  <c r="J16"/>
  <c r="K16" s="1"/>
  <c r="H16"/>
  <c r="I16" s="1"/>
  <c r="L16" s="1"/>
  <c r="J15"/>
  <c r="K15" s="1"/>
  <c r="H15"/>
  <c r="I15" s="1"/>
  <c r="J14"/>
  <c r="K14" s="1"/>
  <c r="H14"/>
  <c r="I14" s="1"/>
  <c r="L14" s="1"/>
  <c r="J13"/>
  <c r="K13" s="1"/>
  <c r="H13"/>
  <c r="I13" s="1"/>
  <c r="J12"/>
  <c r="K12" s="1"/>
  <c r="H12"/>
  <c r="I12" s="1"/>
  <c r="J11"/>
  <c r="K11" s="1"/>
  <c r="H11"/>
  <c r="I11" s="1"/>
  <c r="J10"/>
  <c r="K10" s="1"/>
  <c r="H10"/>
  <c r="I10" s="1"/>
  <c r="L10" s="1"/>
  <c r="J9"/>
  <c r="K9" s="1"/>
  <c r="H9"/>
  <c r="I9" s="1"/>
  <c r="J8"/>
  <c r="K8" s="1"/>
  <c r="H8"/>
  <c r="I8" s="1"/>
  <c r="L8" s="1"/>
  <c r="J7"/>
  <c r="K7" s="1"/>
  <c r="H7"/>
  <c r="I7" s="1"/>
  <c r="J6"/>
  <c r="K6" s="1"/>
  <c r="H6"/>
  <c r="I6" s="1"/>
  <c r="L6" s="1"/>
  <c r="J4"/>
  <c r="K4" s="1"/>
  <c r="H4"/>
  <c r="I4" s="1"/>
  <c r="J3"/>
  <c r="K3" s="1"/>
  <c r="H3"/>
  <c r="I3" s="1"/>
  <c r="J5"/>
  <c r="K5" s="1"/>
  <c r="H5"/>
  <c r="I5" s="1"/>
  <c r="J23" i="11"/>
  <c r="K23" s="1"/>
  <c r="H23"/>
  <c r="I23" s="1"/>
  <c r="L23" s="1"/>
  <c r="J22"/>
  <c r="K22" s="1"/>
  <c r="H22"/>
  <c r="I22" s="1"/>
  <c r="J21"/>
  <c r="K21" s="1"/>
  <c r="H21"/>
  <c r="I21" s="1"/>
  <c r="J19"/>
  <c r="K19" s="1"/>
  <c r="H19"/>
  <c r="I19" s="1"/>
  <c r="J20"/>
  <c r="K20" s="1"/>
  <c r="H20"/>
  <c r="I20" s="1"/>
  <c r="J18"/>
  <c r="K18" s="1"/>
  <c r="H18"/>
  <c r="I18" s="1"/>
  <c r="J17"/>
  <c r="K17" s="1"/>
  <c r="H17"/>
  <c r="I17" s="1"/>
  <c r="J16"/>
  <c r="K16" s="1"/>
  <c r="H16"/>
  <c r="I16" s="1"/>
  <c r="J15"/>
  <c r="K15" s="1"/>
  <c r="H15"/>
  <c r="I15" s="1"/>
  <c r="J14"/>
  <c r="K14" s="1"/>
  <c r="H14"/>
  <c r="I14" s="1"/>
  <c r="J13"/>
  <c r="K13" s="1"/>
  <c r="H13"/>
  <c r="I13" s="1"/>
  <c r="J12"/>
  <c r="K12" s="1"/>
  <c r="H12"/>
  <c r="I12" s="1"/>
  <c r="J11"/>
  <c r="K11" s="1"/>
  <c r="H11"/>
  <c r="I11" s="1"/>
  <c r="J10"/>
  <c r="K10" s="1"/>
  <c r="H10"/>
  <c r="I10" s="1"/>
  <c r="J9"/>
  <c r="K9" s="1"/>
  <c r="H9"/>
  <c r="I9" s="1"/>
  <c r="J8"/>
  <c r="K8" s="1"/>
  <c r="H8"/>
  <c r="I8" s="1"/>
  <c r="J4"/>
  <c r="K4" s="1"/>
  <c r="H4"/>
  <c r="I4" s="1"/>
  <c r="J5"/>
  <c r="K5" s="1"/>
  <c r="H5"/>
  <c r="I5" s="1"/>
  <c r="J7"/>
  <c r="K7" s="1"/>
  <c r="H7"/>
  <c r="I7" s="1"/>
  <c r="J6"/>
  <c r="K6" s="1"/>
  <c r="H6"/>
  <c r="I6" s="1"/>
  <c r="J3"/>
  <c r="K3" s="1"/>
  <c r="H3"/>
  <c r="I3" s="1"/>
  <c r="K75" i="13"/>
  <c r="I75"/>
  <c r="E75"/>
  <c r="K74"/>
  <c r="I74"/>
  <c r="E74"/>
  <c r="K73"/>
  <c r="I73"/>
  <c r="E73"/>
  <c r="K72"/>
  <c r="I72"/>
  <c r="E72"/>
  <c r="K71"/>
  <c r="I71"/>
  <c r="L71" s="1"/>
  <c r="E71"/>
  <c r="K70"/>
  <c r="I70"/>
  <c r="E70"/>
  <c r="K69"/>
  <c r="I69"/>
  <c r="E69"/>
  <c r="K68"/>
  <c r="I68"/>
  <c r="E68"/>
  <c r="K67"/>
  <c r="I67"/>
  <c r="E67"/>
  <c r="K66"/>
  <c r="I66"/>
  <c r="E66"/>
  <c r="K65"/>
  <c r="I65"/>
  <c r="E65"/>
  <c r="K64"/>
  <c r="I64"/>
  <c r="E64"/>
  <c r="K63"/>
  <c r="I63"/>
  <c r="E63"/>
  <c r="K62"/>
  <c r="I62"/>
  <c r="E62"/>
  <c r="K60"/>
  <c r="I60"/>
  <c r="E60"/>
  <c r="K61"/>
  <c r="I61"/>
  <c r="L61" s="1"/>
  <c r="E61"/>
  <c r="K59"/>
  <c r="I59"/>
  <c r="E59"/>
  <c r="K58"/>
  <c r="I58"/>
  <c r="E58"/>
  <c r="K57"/>
  <c r="I57"/>
  <c r="E57"/>
  <c r="K56"/>
  <c r="I56"/>
  <c r="L56" s="1"/>
  <c r="O56" s="1"/>
  <c r="E56"/>
  <c r="K55"/>
  <c r="I55"/>
  <c r="L55" s="1"/>
  <c r="E55"/>
  <c r="K54"/>
  <c r="I54"/>
  <c r="E54"/>
  <c r="K53"/>
  <c r="I53"/>
  <c r="E53"/>
  <c r="K52"/>
  <c r="I52"/>
  <c r="E52"/>
  <c r="K51"/>
  <c r="I51"/>
  <c r="L51" s="1"/>
  <c r="E51"/>
  <c r="K49"/>
  <c r="I49"/>
  <c r="E49"/>
  <c r="K45"/>
  <c r="I45"/>
  <c r="E45"/>
  <c r="K48"/>
  <c r="I48"/>
  <c r="E48"/>
  <c r="K47"/>
  <c r="I47"/>
  <c r="L47" s="1"/>
  <c r="E47"/>
  <c r="K46"/>
  <c r="I46"/>
  <c r="E46"/>
  <c r="K44"/>
  <c r="I44"/>
  <c r="E44"/>
  <c r="K43"/>
  <c r="I43"/>
  <c r="L43" s="1"/>
  <c r="E43"/>
  <c r="K42"/>
  <c r="I42"/>
  <c r="L42" s="1"/>
  <c r="E42"/>
  <c r="K41"/>
  <c r="I41"/>
  <c r="E41"/>
  <c r="K38"/>
  <c r="I38"/>
  <c r="E38"/>
  <c r="K40"/>
  <c r="I40"/>
  <c r="L40" s="1"/>
  <c r="E40"/>
  <c r="K39"/>
  <c r="I39"/>
  <c r="L39" s="1"/>
  <c r="E39"/>
  <c r="K37"/>
  <c r="I37"/>
  <c r="E37"/>
  <c r="K36"/>
  <c r="I36"/>
  <c r="E36"/>
  <c r="K35"/>
  <c r="I35"/>
  <c r="L35" s="1"/>
  <c r="E35"/>
  <c r="K4"/>
  <c r="I4"/>
  <c r="E4"/>
  <c r="K34"/>
  <c r="I34"/>
  <c r="E34"/>
  <c r="K33"/>
  <c r="I33"/>
  <c r="E33"/>
  <c r="K32"/>
  <c r="I32"/>
  <c r="L32" s="1"/>
  <c r="E32"/>
  <c r="K31"/>
  <c r="I31"/>
  <c r="E31"/>
  <c r="K30"/>
  <c r="I30"/>
  <c r="E30"/>
  <c r="K29"/>
  <c r="I29"/>
  <c r="E29"/>
  <c r="K28"/>
  <c r="I28"/>
  <c r="L28" s="1"/>
  <c r="E28"/>
  <c r="K27"/>
  <c r="I27"/>
  <c r="E27"/>
  <c r="K26"/>
  <c r="I26"/>
  <c r="E26"/>
  <c r="K25"/>
  <c r="I25"/>
  <c r="E25"/>
  <c r="K24"/>
  <c r="I24"/>
  <c r="L24" s="1"/>
  <c r="E24"/>
  <c r="K23"/>
  <c r="I23"/>
  <c r="E23"/>
  <c r="K22"/>
  <c r="I22"/>
  <c r="E22"/>
  <c r="K21"/>
  <c r="I21"/>
  <c r="E21"/>
  <c r="K20"/>
  <c r="I20"/>
  <c r="E20"/>
  <c r="K19"/>
  <c r="I19"/>
  <c r="E19"/>
  <c r="K18"/>
  <c r="I18"/>
  <c r="E18"/>
  <c r="K17"/>
  <c r="I17"/>
  <c r="E17"/>
  <c r="K16"/>
  <c r="I16"/>
  <c r="E16"/>
  <c r="K14"/>
  <c r="I14"/>
  <c r="E14"/>
  <c r="K15"/>
  <c r="I15"/>
  <c r="E15"/>
  <c r="K13"/>
  <c r="I13"/>
  <c r="E13"/>
  <c r="K12"/>
  <c r="I12"/>
  <c r="E12"/>
  <c r="K10"/>
  <c r="I10"/>
  <c r="E10"/>
  <c r="K11"/>
  <c r="I11"/>
  <c r="E11"/>
  <c r="K9"/>
  <c r="I9"/>
  <c r="E9"/>
  <c r="K8"/>
  <c r="I8"/>
  <c r="L8" s="1"/>
  <c r="E8"/>
  <c r="K7"/>
  <c r="I7"/>
  <c r="L7" s="1"/>
  <c r="E7"/>
  <c r="K6"/>
  <c r="I6"/>
  <c r="E6"/>
  <c r="K5"/>
  <c r="I5"/>
  <c r="E5"/>
  <c r="K3"/>
  <c r="I3"/>
  <c r="L3" s="1"/>
  <c r="E3"/>
  <c r="K50"/>
  <c r="I50"/>
  <c r="L50" s="1"/>
  <c r="J18" i="10"/>
  <c r="K18" s="1"/>
  <c r="H18"/>
  <c r="I18" s="1"/>
  <c r="J17"/>
  <c r="K17" s="1"/>
  <c r="H17"/>
  <c r="I17" s="1"/>
  <c r="J16"/>
  <c r="K16" s="1"/>
  <c r="H16"/>
  <c r="I16" s="1"/>
  <c r="J15"/>
  <c r="K15" s="1"/>
  <c r="H15"/>
  <c r="I15" s="1"/>
  <c r="L15" s="1"/>
  <c r="J14"/>
  <c r="K14" s="1"/>
  <c r="H14"/>
  <c r="I14" s="1"/>
  <c r="J13"/>
  <c r="K13" s="1"/>
  <c r="H13"/>
  <c r="I13" s="1"/>
  <c r="J12"/>
  <c r="K12" s="1"/>
  <c r="H12"/>
  <c r="I12" s="1"/>
  <c r="L12" s="1"/>
  <c r="J11"/>
  <c r="K11" s="1"/>
  <c r="H11"/>
  <c r="I11" s="1"/>
  <c r="J10"/>
  <c r="K10" s="1"/>
  <c r="H10"/>
  <c r="I10" s="1"/>
  <c r="L10" s="1"/>
  <c r="J9"/>
  <c r="K9" s="1"/>
  <c r="H9"/>
  <c r="I9" s="1"/>
  <c r="J8"/>
  <c r="K8" s="1"/>
  <c r="H8"/>
  <c r="I8" s="1"/>
  <c r="L8" s="1"/>
  <c r="J7"/>
  <c r="K7" s="1"/>
  <c r="H7"/>
  <c r="I7" s="1"/>
  <c r="J6"/>
  <c r="K6" s="1"/>
  <c r="H6"/>
  <c r="I6" s="1"/>
  <c r="L6" s="1"/>
  <c r="J5"/>
  <c r="K5" s="1"/>
  <c r="H5"/>
  <c r="I5" s="1"/>
  <c r="J4"/>
  <c r="K4" s="1"/>
  <c r="H4"/>
  <c r="I4" s="1"/>
  <c r="J3"/>
  <c r="K3" s="1"/>
  <c r="H3"/>
  <c r="I3" s="1"/>
  <c r="J62" i="9"/>
  <c r="K62" s="1"/>
  <c r="H62"/>
  <c r="I62" s="1"/>
  <c r="J61"/>
  <c r="K61" s="1"/>
  <c r="H61"/>
  <c r="I61" s="1"/>
  <c r="J60"/>
  <c r="K60" s="1"/>
  <c r="H60"/>
  <c r="I60" s="1"/>
  <c r="J59"/>
  <c r="K59" s="1"/>
  <c r="H59"/>
  <c r="I59" s="1"/>
  <c r="J58"/>
  <c r="K58" s="1"/>
  <c r="H58"/>
  <c r="I58" s="1"/>
  <c r="J57"/>
  <c r="K57" s="1"/>
  <c r="H57"/>
  <c r="I57" s="1"/>
  <c r="J55"/>
  <c r="K55" s="1"/>
  <c r="H55"/>
  <c r="I55" s="1"/>
  <c r="J56"/>
  <c r="K56" s="1"/>
  <c r="H56"/>
  <c r="I56" s="1"/>
  <c r="J54"/>
  <c r="K54" s="1"/>
  <c r="H54"/>
  <c r="I54" s="1"/>
  <c r="J53"/>
  <c r="K53" s="1"/>
  <c r="H53"/>
  <c r="I53" s="1"/>
  <c r="J52"/>
  <c r="K52" s="1"/>
  <c r="H52"/>
  <c r="I52" s="1"/>
  <c r="J51"/>
  <c r="K51" s="1"/>
  <c r="H51"/>
  <c r="I51" s="1"/>
  <c r="J50"/>
  <c r="K50" s="1"/>
  <c r="H50"/>
  <c r="I50" s="1"/>
  <c r="J49"/>
  <c r="K49" s="1"/>
  <c r="H49"/>
  <c r="I49" s="1"/>
  <c r="J48"/>
  <c r="K48" s="1"/>
  <c r="H48"/>
  <c r="I48" s="1"/>
  <c r="J47"/>
  <c r="K47" s="1"/>
  <c r="H47"/>
  <c r="I47" s="1"/>
  <c r="J46"/>
  <c r="K46" s="1"/>
  <c r="H46"/>
  <c r="I46" s="1"/>
  <c r="J45"/>
  <c r="K45" s="1"/>
  <c r="H45"/>
  <c r="I45" s="1"/>
  <c r="J44"/>
  <c r="K44" s="1"/>
  <c r="H44"/>
  <c r="I44" s="1"/>
  <c r="J43"/>
  <c r="K43" s="1"/>
  <c r="H43"/>
  <c r="I43" s="1"/>
  <c r="J42"/>
  <c r="K42" s="1"/>
  <c r="H42"/>
  <c r="I42" s="1"/>
  <c r="J41"/>
  <c r="K41" s="1"/>
  <c r="H41"/>
  <c r="I41" s="1"/>
  <c r="J40"/>
  <c r="K40" s="1"/>
  <c r="H40"/>
  <c r="I40" s="1"/>
  <c r="J39"/>
  <c r="K39" s="1"/>
  <c r="H39"/>
  <c r="I39" s="1"/>
  <c r="J38"/>
  <c r="K38" s="1"/>
  <c r="H38"/>
  <c r="I38" s="1"/>
  <c r="J37"/>
  <c r="K37" s="1"/>
  <c r="H37"/>
  <c r="I37" s="1"/>
  <c r="J36"/>
  <c r="K36" s="1"/>
  <c r="H36"/>
  <c r="I36" s="1"/>
  <c r="J35"/>
  <c r="K35" s="1"/>
  <c r="H35"/>
  <c r="I35" s="1"/>
  <c r="J34"/>
  <c r="K34" s="1"/>
  <c r="H34"/>
  <c r="I34" s="1"/>
  <c r="J33"/>
  <c r="K33" s="1"/>
  <c r="H33"/>
  <c r="I33" s="1"/>
  <c r="J32"/>
  <c r="K32" s="1"/>
  <c r="H32"/>
  <c r="I32" s="1"/>
  <c r="J31"/>
  <c r="K31" s="1"/>
  <c r="H31"/>
  <c r="I31" s="1"/>
  <c r="J30"/>
  <c r="K30" s="1"/>
  <c r="H30"/>
  <c r="I30" s="1"/>
  <c r="J29"/>
  <c r="K29" s="1"/>
  <c r="H29"/>
  <c r="I29" s="1"/>
  <c r="J28"/>
  <c r="K28" s="1"/>
  <c r="H28"/>
  <c r="I28" s="1"/>
  <c r="J27"/>
  <c r="K27" s="1"/>
  <c r="H27"/>
  <c r="I27" s="1"/>
  <c r="J26"/>
  <c r="K26" s="1"/>
  <c r="H26"/>
  <c r="I26" s="1"/>
  <c r="J25"/>
  <c r="K25" s="1"/>
  <c r="H25"/>
  <c r="I25" s="1"/>
  <c r="J24"/>
  <c r="K24" s="1"/>
  <c r="H24"/>
  <c r="I24" s="1"/>
  <c r="J23"/>
  <c r="K23" s="1"/>
  <c r="H23"/>
  <c r="I23" s="1"/>
  <c r="J22"/>
  <c r="K22" s="1"/>
  <c r="H22"/>
  <c r="I22" s="1"/>
  <c r="J20"/>
  <c r="K20" s="1"/>
  <c r="H20"/>
  <c r="I20" s="1"/>
  <c r="J21"/>
  <c r="K21" s="1"/>
  <c r="H21"/>
  <c r="I21" s="1"/>
  <c r="J19"/>
  <c r="K19" s="1"/>
  <c r="H19"/>
  <c r="I19" s="1"/>
  <c r="J18"/>
  <c r="K18" s="1"/>
  <c r="H18"/>
  <c r="I18" s="1"/>
  <c r="J17"/>
  <c r="K17" s="1"/>
  <c r="H17"/>
  <c r="I17" s="1"/>
  <c r="J15"/>
  <c r="K15" s="1"/>
  <c r="H15"/>
  <c r="I15" s="1"/>
  <c r="J14"/>
  <c r="K14" s="1"/>
  <c r="H14"/>
  <c r="I14" s="1"/>
  <c r="J16"/>
  <c r="K16" s="1"/>
  <c r="H16"/>
  <c r="I16" s="1"/>
  <c r="J13"/>
  <c r="K13" s="1"/>
  <c r="H13"/>
  <c r="I13" s="1"/>
  <c r="J12"/>
  <c r="K12" s="1"/>
  <c r="H12"/>
  <c r="I12" s="1"/>
  <c r="J11"/>
  <c r="K11" s="1"/>
  <c r="H11"/>
  <c r="I11" s="1"/>
  <c r="J10"/>
  <c r="K10" s="1"/>
  <c r="H10"/>
  <c r="I10" s="1"/>
  <c r="J9"/>
  <c r="K9" s="1"/>
  <c r="H9"/>
  <c r="I9" s="1"/>
  <c r="J8"/>
  <c r="K8" s="1"/>
  <c r="H8"/>
  <c r="I8" s="1"/>
  <c r="J7"/>
  <c r="K7" s="1"/>
  <c r="H7"/>
  <c r="I7" s="1"/>
  <c r="J6"/>
  <c r="K6" s="1"/>
  <c r="H6"/>
  <c r="I6" s="1"/>
  <c r="J4"/>
  <c r="K4" s="1"/>
  <c r="H4"/>
  <c r="I4" s="1"/>
  <c r="J3"/>
  <c r="K3" s="1"/>
  <c r="H3"/>
  <c r="I3" s="1"/>
  <c r="J5"/>
  <c r="K5" s="1"/>
  <c r="H5"/>
  <c r="I5" s="1"/>
  <c r="L6" i="14" l="1"/>
  <c r="L7"/>
  <c r="L11"/>
  <c r="L15"/>
  <c r="O15" s="1"/>
  <c r="L23"/>
  <c r="L27"/>
  <c r="L3"/>
  <c r="L5"/>
  <c r="O5" s="1"/>
  <c r="L18"/>
  <c r="L22"/>
  <c r="L26"/>
  <c r="O26" s="1"/>
  <c r="L30"/>
  <c r="O30" s="1"/>
  <c r="L4"/>
  <c r="L10"/>
  <c r="L13"/>
  <c r="L17"/>
  <c r="O17" s="1"/>
  <c r="L20"/>
  <c r="L25"/>
  <c r="L9"/>
  <c r="O9" s="1"/>
  <c r="L12"/>
  <c r="O12" s="1"/>
  <c r="L21"/>
  <c r="L29"/>
  <c r="L5" i="12"/>
  <c r="L4"/>
  <c r="L7"/>
  <c r="L9"/>
  <c r="L11"/>
  <c r="L13"/>
  <c r="L15"/>
  <c r="L17"/>
  <c r="O17" s="1"/>
  <c r="L19"/>
  <c r="L23"/>
  <c r="L25"/>
  <c r="L27"/>
  <c r="O27" s="1"/>
  <c r="L3" i="11"/>
  <c r="L7"/>
  <c r="L4"/>
  <c r="L9"/>
  <c r="O9" s="1"/>
  <c r="L11"/>
  <c r="L13"/>
  <c r="L15"/>
  <c r="L6"/>
  <c r="O6" s="1"/>
  <c r="L10"/>
  <c r="L12"/>
  <c r="L14"/>
  <c r="O14" s="1"/>
  <c r="L16"/>
  <c r="O16" s="1"/>
  <c r="L18"/>
  <c r="L19"/>
  <c r="L22"/>
  <c r="O22" s="1"/>
  <c r="L6" i="13"/>
  <c r="L11"/>
  <c r="L15"/>
  <c r="L18"/>
  <c r="L22"/>
  <c r="L30"/>
  <c r="L49"/>
  <c r="L58"/>
  <c r="L54"/>
  <c r="O54" s="1"/>
  <c r="L66"/>
  <c r="L19"/>
  <c r="L27"/>
  <c r="L31"/>
  <c r="L10"/>
  <c r="L14"/>
  <c r="L23"/>
  <c r="L5"/>
  <c r="L9"/>
  <c r="L13"/>
  <c r="L33"/>
  <c r="L36"/>
  <c r="L38"/>
  <c r="L44"/>
  <c r="O44" s="1"/>
  <c r="L45"/>
  <c r="O45" s="1"/>
  <c r="L57"/>
  <c r="L60"/>
  <c r="O60" s="1"/>
  <c r="L65"/>
  <c r="O65" s="1"/>
  <c r="L69"/>
  <c r="L73"/>
  <c r="O73" s="1"/>
  <c r="L14" i="10"/>
  <c r="L16"/>
  <c r="L18"/>
  <c r="O18" s="1"/>
  <c r="L3"/>
  <c r="L9"/>
  <c r="O9" s="1"/>
  <c r="L11"/>
  <c r="L4"/>
  <c r="O4" s="1"/>
  <c r="L15" i="9"/>
  <c r="L22"/>
  <c r="L26"/>
  <c r="L30"/>
  <c r="O30" s="1"/>
  <c r="L36"/>
  <c r="L38"/>
  <c r="L40"/>
  <c r="L42"/>
  <c r="O42" s="1"/>
  <c r="L44"/>
  <c r="L50"/>
  <c r="L52"/>
  <c r="L54"/>
  <c r="O54" s="1"/>
  <c r="L55"/>
  <c r="L5"/>
  <c r="L7"/>
  <c r="O7" s="1"/>
  <c r="L11"/>
  <c r="O11" s="1"/>
  <c r="L14"/>
  <c r="O14" s="1"/>
  <c r="L19"/>
  <c r="L23"/>
  <c r="L27"/>
  <c r="O27" s="1"/>
  <c r="L29"/>
  <c r="O29" s="1"/>
  <c r="L31"/>
  <c r="L33"/>
  <c r="O33" s="1"/>
  <c r="L35"/>
  <c r="O35" s="1"/>
  <c r="L37"/>
  <c r="O37" s="1"/>
  <c r="L39"/>
  <c r="L41"/>
  <c r="O41" s="1"/>
  <c r="L43"/>
  <c r="O43" s="1"/>
  <c r="L45"/>
  <c r="O45" s="1"/>
  <c r="L47"/>
  <c r="L49"/>
  <c r="O49" s="1"/>
  <c r="L51"/>
  <c r="O51" s="1"/>
  <c r="L53"/>
  <c r="L56"/>
  <c r="L57"/>
  <c r="L59"/>
  <c r="O59" s="1"/>
  <c r="L62"/>
  <c r="L14" i="14"/>
  <c r="O14" s="1"/>
  <c r="O7"/>
  <c r="O18"/>
  <c r="O29"/>
  <c r="O10"/>
  <c r="O13"/>
  <c r="O25"/>
  <c r="L28"/>
  <c r="O28" s="1"/>
  <c r="L24"/>
  <c r="O24" s="1"/>
  <c r="L16"/>
  <c r="O16" s="1"/>
  <c r="L8"/>
  <c r="O8" s="1"/>
  <c r="L3" i="12"/>
  <c r="O3" s="1"/>
  <c r="O14"/>
  <c r="L37"/>
  <c r="O37" s="1"/>
  <c r="L21"/>
  <c r="O21" s="1"/>
  <c r="O6"/>
  <c r="L31"/>
  <c r="O31" s="1"/>
  <c r="O5"/>
  <c r="O9"/>
  <c r="L32"/>
  <c r="O32" s="1"/>
  <c r="L28"/>
  <c r="O28" s="1"/>
  <c r="L20"/>
  <c r="O20" s="1"/>
  <c r="L12"/>
  <c r="O12" s="1"/>
  <c r="O35"/>
  <c r="O11"/>
  <c r="O19"/>
  <c r="L21" i="11"/>
  <c r="O21" s="1"/>
  <c r="L17"/>
  <c r="O17" s="1"/>
  <c r="L5"/>
  <c r="O5" s="1"/>
  <c r="O10"/>
  <c r="L20"/>
  <c r="O20" s="1"/>
  <c r="L8"/>
  <c r="O8" s="1"/>
  <c r="O23"/>
  <c r="O61" i="13"/>
  <c r="L74"/>
  <c r="O74" s="1"/>
  <c r="L70"/>
  <c r="O70" s="1"/>
  <c r="L62"/>
  <c r="O62" s="1"/>
  <c r="L34"/>
  <c r="O34" s="1"/>
  <c r="L26"/>
  <c r="O26" s="1"/>
  <c r="O30"/>
  <c r="O15"/>
  <c r="L75"/>
  <c r="O75" s="1"/>
  <c r="L67"/>
  <c r="O67" s="1"/>
  <c r="L63"/>
  <c r="O63" s="1"/>
  <c r="L59"/>
  <c r="O59" s="1"/>
  <c r="O13"/>
  <c r="O50"/>
  <c r="O7"/>
  <c r="O39"/>
  <c r="O42"/>
  <c r="L53"/>
  <c r="O53" s="1"/>
  <c r="L46"/>
  <c r="O46" s="1"/>
  <c r="L41"/>
  <c r="O41" s="1"/>
  <c r="L37"/>
  <c r="O37" s="1"/>
  <c r="L29"/>
  <c r="O29" s="1"/>
  <c r="L25"/>
  <c r="O25" s="1"/>
  <c r="L21"/>
  <c r="O21" s="1"/>
  <c r="L17"/>
  <c r="O17" s="1"/>
  <c r="L4"/>
  <c r="O4" s="1"/>
  <c r="O69"/>
  <c r="L72"/>
  <c r="O72" s="1"/>
  <c r="L68"/>
  <c r="O68" s="1"/>
  <c r="L64"/>
  <c r="O64" s="1"/>
  <c r="L52"/>
  <c r="O52" s="1"/>
  <c r="L48"/>
  <c r="O48" s="1"/>
  <c r="L20"/>
  <c r="O20" s="1"/>
  <c r="L16"/>
  <c r="O16" s="1"/>
  <c r="L12"/>
  <c r="O12" s="1"/>
  <c r="O8"/>
  <c r="O35"/>
  <c r="O40"/>
  <c r="O10"/>
  <c r="O14"/>
  <c r="O23"/>
  <c r="O27"/>
  <c r="O31"/>
  <c r="O3" i="10"/>
  <c r="L17"/>
  <c r="O17" s="1"/>
  <c r="L13"/>
  <c r="O13" s="1"/>
  <c r="L5"/>
  <c r="O5" s="1"/>
  <c r="O6"/>
  <c r="L7"/>
  <c r="O7" s="1"/>
  <c r="O11"/>
  <c r="O15"/>
  <c r="L58" i="9"/>
  <c r="O58" s="1"/>
  <c r="L46"/>
  <c r="O46" s="1"/>
  <c r="L34"/>
  <c r="O34" s="1"/>
  <c r="L18"/>
  <c r="O18" s="1"/>
  <c r="L10"/>
  <c r="O10" s="1"/>
  <c r="L6"/>
  <c r="O6" s="1"/>
  <c r="O15"/>
  <c r="O22"/>
  <c r="O5"/>
  <c r="L61"/>
  <c r="O61" s="1"/>
  <c r="L25"/>
  <c r="O25" s="1"/>
  <c r="L20"/>
  <c r="O20" s="1"/>
  <c r="L17"/>
  <c r="O17" s="1"/>
  <c r="L13"/>
  <c r="O13" s="1"/>
  <c r="L9"/>
  <c r="O9" s="1"/>
  <c r="L4"/>
  <c r="O4" s="1"/>
  <c r="O26"/>
  <c r="O50"/>
  <c r="L60"/>
  <c r="O60" s="1"/>
  <c r="L48"/>
  <c r="O48" s="1"/>
  <c r="L32"/>
  <c r="O32" s="1"/>
  <c r="L28"/>
  <c r="O28" s="1"/>
  <c r="L24"/>
  <c r="O24" s="1"/>
  <c r="L21"/>
  <c r="O21" s="1"/>
  <c r="L16"/>
  <c r="O16" s="1"/>
  <c r="L12"/>
  <c r="O12" s="1"/>
  <c r="L8"/>
  <c r="O8" s="1"/>
  <c r="L3"/>
  <c r="O3" s="1"/>
  <c r="O23"/>
  <c r="O19"/>
  <c r="O22" i="14"/>
  <c r="O20"/>
  <c r="O3"/>
  <c r="O6"/>
  <c r="O21"/>
  <c r="O31"/>
  <c r="O19"/>
  <c r="O25" i="12"/>
  <c r="O4"/>
  <c r="O7"/>
  <c r="O16"/>
  <c r="O18"/>
  <c r="O23"/>
  <c r="O8"/>
  <c r="O10"/>
  <c r="O13"/>
  <c r="O12" i="11"/>
  <c r="O4"/>
  <c r="O13"/>
  <c r="O7"/>
  <c r="O15"/>
  <c r="O18"/>
  <c r="O22" i="13"/>
  <c r="O33"/>
  <c r="O47"/>
  <c r="O58"/>
  <c r="O71"/>
  <c r="O18"/>
  <c r="O5"/>
  <c r="O6"/>
  <c r="O9"/>
  <c r="O11"/>
  <c r="O19"/>
  <c r="O24"/>
  <c r="O28"/>
  <c r="O32"/>
  <c r="O36"/>
  <c r="O38"/>
  <c r="O51"/>
  <c r="O66"/>
  <c r="O43"/>
  <c r="O49"/>
  <c r="O55"/>
  <c r="O57"/>
  <c r="O8" i="10"/>
  <c r="O16"/>
  <c r="O10"/>
  <c r="O14"/>
  <c r="O12"/>
  <c r="O47" i="9"/>
  <c r="O56"/>
  <c r="O62"/>
  <c r="O53"/>
  <c r="O57"/>
  <c r="O31"/>
  <c r="O39"/>
  <c r="O52"/>
  <c r="O55"/>
  <c r="O36"/>
  <c r="O38"/>
  <c r="O40"/>
  <c r="O44"/>
  <c r="O11" i="11"/>
  <c r="O3" i="13"/>
  <c r="O3" i="11"/>
  <c r="O19"/>
  <c r="O15" i="12"/>
  <c r="O24"/>
  <c r="O29"/>
  <c r="O33"/>
  <c r="O11" i="14"/>
  <c r="O23"/>
  <c r="O26" i="12"/>
  <c r="O27" i="14"/>
  <c r="O22" i="12"/>
  <c r="O30"/>
  <c r="O34"/>
  <c r="O36"/>
  <c r="O4" i="14"/>
</calcChain>
</file>

<file path=xl/sharedStrings.xml><?xml version="1.0" encoding="utf-8"?>
<sst xmlns="http://schemas.openxmlformats.org/spreadsheetml/2006/main" count="935" uniqueCount="377">
  <si>
    <t>2019年交通运输工程学院研究生学业奖学金评审计分一览表（2018级）</t>
  </si>
  <si>
    <t>序号</t>
  </si>
  <si>
    <t>姓名</t>
  </si>
  <si>
    <t>专业</t>
  </si>
  <si>
    <t>年级</t>
  </si>
  <si>
    <t>导师</t>
  </si>
  <si>
    <t>科研情况（含时间、作品、级别、第几作者）</t>
  </si>
  <si>
    <t>学位课平均分</t>
  </si>
  <si>
    <t>非学位课平均分</t>
  </si>
  <si>
    <t>非科研类获奖情况（含时间、名称、级别）</t>
  </si>
  <si>
    <t>计分（上限5分）</t>
  </si>
  <si>
    <t>合计</t>
  </si>
  <si>
    <t>等级</t>
  </si>
  <si>
    <t>2018</t>
  </si>
  <si>
    <t>推免生</t>
  </si>
  <si>
    <t>档案未转入</t>
  </si>
  <si>
    <r>
      <rPr>
        <sz val="11"/>
        <rFont val="宋体"/>
        <family val="3"/>
        <charset val="134"/>
      </rPr>
      <t>李顺俊</t>
    </r>
  </si>
  <si>
    <r>
      <rPr>
        <sz val="11"/>
        <rFont val="宋体"/>
        <family val="3"/>
        <charset val="134"/>
      </rPr>
      <t>道铁专硕</t>
    </r>
  </si>
  <si>
    <r>
      <rPr>
        <sz val="11"/>
        <rFont val="宋体"/>
        <family val="3"/>
        <charset val="134"/>
      </rPr>
      <t>于华南</t>
    </r>
  </si>
  <si>
    <r>
      <rPr>
        <sz val="11"/>
        <rFont val="宋体"/>
        <family val="3"/>
        <charset val="134"/>
      </rPr>
      <t>袁慧童</t>
    </r>
  </si>
  <si>
    <r>
      <rPr>
        <sz val="11"/>
        <rFont val="宋体"/>
        <family val="3"/>
        <charset val="134"/>
      </rPr>
      <t>肖洪海</t>
    </r>
  </si>
  <si>
    <r>
      <rPr>
        <sz val="11"/>
        <rFont val="宋体"/>
        <family val="3"/>
        <charset val="134"/>
      </rPr>
      <t>陈鑫</t>
    </r>
  </si>
  <si>
    <r>
      <rPr>
        <sz val="11"/>
        <rFont val="宋体"/>
        <family val="3"/>
        <charset val="134"/>
      </rPr>
      <t>陈玉凡</t>
    </r>
  </si>
  <si>
    <r>
      <rPr>
        <sz val="11"/>
        <rFont val="宋体"/>
        <family val="3"/>
        <charset val="134"/>
      </rPr>
      <t>陈亮胜</t>
    </r>
  </si>
  <si>
    <r>
      <rPr>
        <sz val="11"/>
        <rFont val="宋体"/>
        <family val="3"/>
        <charset val="134"/>
      </rPr>
      <t>李甜甜</t>
    </r>
  </si>
  <si>
    <r>
      <rPr>
        <sz val="11"/>
        <rFont val="宋体"/>
        <family val="3"/>
        <charset val="134"/>
      </rPr>
      <t>李孟杰</t>
    </r>
  </si>
  <si>
    <r>
      <rPr>
        <sz val="11"/>
        <rFont val="宋体"/>
        <family val="3"/>
        <charset val="134"/>
      </rPr>
      <t>张宽宽</t>
    </r>
  </si>
  <si>
    <r>
      <rPr>
        <sz val="11"/>
        <rFont val="宋体"/>
        <family val="3"/>
        <charset val="134"/>
      </rPr>
      <t>张健</t>
    </r>
  </si>
  <si>
    <r>
      <rPr>
        <sz val="11"/>
        <rFont val="宋体"/>
        <family val="3"/>
        <charset val="134"/>
      </rPr>
      <t>向达</t>
    </r>
  </si>
  <si>
    <r>
      <rPr>
        <sz val="11"/>
        <rFont val="宋体"/>
        <family val="3"/>
        <charset val="134"/>
      </rPr>
      <t>柯望</t>
    </r>
  </si>
  <si>
    <r>
      <rPr>
        <sz val="11"/>
        <rFont val="宋体"/>
        <family val="3"/>
        <charset val="134"/>
      </rPr>
      <t>李士东</t>
    </r>
  </si>
  <si>
    <r>
      <rPr>
        <sz val="11"/>
        <rFont val="宋体"/>
        <family val="3"/>
        <charset val="134"/>
      </rPr>
      <t>龙晨杰</t>
    </r>
  </si>
  <si>
    <r>
      <rPr>
        <sz val="11"/>
        <rFont val="宋体"/>
        <family val="3"/>
        <charset val="134"/>
      </rPr>
      <t>陈傲</t>
    </r>
  </si>
  <si>
    <r>
      <rPr>
        <sz val="11"/>
        <rFont val="宋体"/>
        <family val="3"/>
        <charset val="134"/>
      </rPr>
      <t>狄梦丽</t>
    </r>
  </si>
  <si>
    <r>
      <rPr>
        <sz val="11"/>
        <rFont val="宋体"/>
        <family val="3"/>
        <charset val="134"/>
      </rPr>
      <t>覃婉菊</t>
    </r>
  </si>
  <si>
    <r>
      <rPr>
        <sz val="11"/>
        <rFont val="宋体"/>
        <family val="3"/>
        <charset val="134"/>
      </rPr>
      <t>白玉祥</t>
    </r>
  </si>
  <si>
    <r>
      <rPr>
        <sz val="11"/>
        <rFont val="宋体"/>
        <family val="3"/>
        <charset val="134"/>
      </rPr>
      <t>刘帅</t>
    </r>
  </si>
  <si>
    <r>
      <rPr>
        <sz val="11"/>
        <rFont val="宋体"/>
        <family val="3"/>
        <charset val="134"/>
      </rPr>
      <t>吴双萍</t>
    </r>
  </si>
  <si>
    <r>
      <rPr>
        <sz val="11"/>
        <rFont val="宋体"/>
        <family val="3"/>
        <charset val="134"/>
      </rPr>
      <t>崔之靖</t>
    </r>
  </si>
  <si>
    <r>
      <rPr>
        <sz val="11"/>
        <rFont val="宋体"/>
        <family val="3"/>
        <charset val="134"/>
      </rPr>
      <t>姚杰</t>
    </r>
  </si>
  <si>
    <r>
      <rPr>
        <sz val="11"/>
        <rFont val="宋体"/>
        <family val="3"/>
        <charset val="134"/>
      </rPr>
      <t>郝桂禹</t>
    </r>
  </si>
  <si>
    <r>
      <rPr>
        <sz val="11"/>
        <rFont val="宋体"/>
        <family val="3"/>
        <charset val="134"/>
      </rPr>
      <t>李仲瑜</t>
    </r>
  </si>
  <si>
    <r>
      <rPr>
        <sz val="11"/>
        <rFont val="宋体"/>
        <family val="3"/>
        <charset val="134"/>
      </rPr>
      <t>陈智勇</t>
    </r>
  </si>
  <si>
    <r>
      <rPr>
        <sz val="11"/>
        <rFont val="宋体"/>
        <family val="3"/>
        <charset val="134"/>
      </rPr>
      <t>刘洋</t>
    </r>
  </si>
  <si>
    <r>
      <rPr>
        <sz val="11"/>
        <rFont val="宋体"/>
        <family val="3"/>
        <charset val="134"/>
      </rPr>
      <t>余雪龙</t>
    </r>
  </si>
  <si>
    <r>
      <rPr>
        <sz val="11"/>
        <rFont val="宋体"/>
        <family val="3"/>
        <charset val="134"/>
      </rPr>
      <t>龙世煜</t>
    </r>
  </si>
  <si>
    <r>
      <rPr>
        <sz val="11"/>
        <rFont val="宋体"/>
        <family val="3"/>
        <charset val="134"/>
      </rPr>
      <t>王刚</t>
    </r>
  </si>
  <si>
    <r>
      <rPr>
        <sz val="11"/>
        <rFont val="宋体"/>
        <family val="3"/>
        <charset val="134"/>
      </rPr>
      <t>彭凯</t>
    </r>
  </si>
  <si>
    <r>
      <rPr>
        <sz val="11"/>
        <rFont val="宋体"/>
        <family val="3"/>
        <charset val="134"/>
      </rPr>
      <t>张柱</t>
    </r>
  </si>
  <si>
    <r>
      <rPr>
        <sz val="11"/>
        <rFont val="宋体"/>
        <family val="3"/>
        <charset val="134"/>
      </rPr>
      <t>陈剑刚</t>
    </r>
  </si>
  <si>
    <r>
      <rPr>
        <sz val="11"/>
        <rFont val="宋体"/>
        <family val="3"/>
        <charset val="134"/>
      </rPr>
      <t>张永宁</t>
    </r>
  </si>
  <si>
    <r>
      <rPr>
        <sz val="11"/>
        <rFont val="宋体"/>
        <family val="3"/>
        <charset val="134"/>
      </rPr>
      <t>李晓</t>
    </r>
  </si>
  <si>
    <r>
      <rPr>
        <sz val="11"/>
        <rFont val="宋体"/>
        <family val="3"/>
        <charset val="134"/>
      </rPr>
      <t>李恒</t>
    </r>
  </si>
  <si>
    <r>
      <rPr>
        <sz val="11"/>
        <rFont val="宋体"/>
        <family val="3"/>
        <charset val="134"/>
      </rPr>
      <t>彭林峰</t>
    </r>
  </si>
  <si>
    <r>
      <rPr>
        <sz val="11"/>
        <rFont val="宋体"/>
        <family val="3"/>
        <charset val="134"/>
      </rPr>
      <t>段振军</t>
    </r>
  </si>
  <si>
    <r>
      <rPr>
        <sz val="11"/>
        <rFont val="宋体"/>
        <family val="3"/>
        <charset val="134"/>
      </rPr>
      <t>陈杰</t>
    </r>
  </si>
  <si>
    <r>
      <rPr>
        <sz val="11"/>
        <rFont val="宋体"/>
        <family val="3"/>
        <charset val="134"/>
      </rPr>
      <t>王跃虎</t>
    </r>
  </si>
  <si>
    <r>
      <rPr>
        <sz val="11"/>
        <rFont val="宋体"/>
        <family val="3"/>
        <charset val="134"/>
      </rPr>
      <t>肖宇</t>
    </r>
  </si>
  <si>
    <r>
      <rPr>
        <sz val="11"/>
        <rFont val="宋体"/>
        <family val="3"/>
        <charset val="134"/>
      </rPr>
      <t>张园朋</t>
    </r>
  </si>
  <si>
    <r>
      <rPr>
        <sz val="11"/>
        <rFont val="宋体"/>
        <family val="3"/>
        <charset val="134"/>
      </rPr>
      <t>马帅杰</t>
    </r>
  </si>
  <si>
    <r>
      <rPr>
        <sz val="11"/>
        <rFont val="宋体"/>
        <family val="3"/>
        <charset val="134"/>
      </rPr>
      <t>孙旭强</t>
    </r>
  </si>
  <si>
    <r>
      <rPr>
        <sz val="11"/>
        <rFont val="宋体"/>
        <family val="3"/>
        <charset val="134"/>
      </rPr>
      <t>郑威</t>
    </r>
  </si>
  <si>
    <r>
      <rPr>
        <sz val="11"/>
        <rFont val="宋体"/>
        <family val="3"/>
        <charset val="134"/>
      </rPr>
      <t>张帅鹏</t>
    </r>
  </si>
  <si>
    <r>
      <rPr>
        <sz val="11"/>
        <rFont val="宋体"/>
        <family val="3"/>
        <charset val="134"/>
      </rPr>
      <t>张海军</t>
    </r>
  </si>
  <si>
    <r>
      <rPr>
        <sz val="11"/>
        <rFont val="宋体"/>
        <family val="3"/>
        <charset val="134"/>
      </rPr>
      <t>易可良</t>
    </r>
  </si>
  <si>
    <r>
      <rPr>
        <sz val="11"/>
        <rFont val="宋体"/>
        <family val="3"/>
        <charset val="134"/>
      </rPr>
      <t>常新生</t>
    </r>
  </si>
  <si>
    <r>
      <rPr>
        <sz val="11"/>
        <rFont val="宋体"/>
        <family val="3"/>
        <charset val="134"/>
      </rPr>
      <t>孔志鹏</t>
    </r>
  </si>
  <si>
    <r>
      <rPr>
        <sz val="11"/>
        <rFont val="宋体"/>
        <family val="3"/>
        <charset val="134"/>
      </rPr>
      <t>张旭耀</t>
    </r>
  </si>
  <si>
    <r>
      <rPr>
        <sz val="11"/>
        <rFont val="宋体"/>
        <family val="3"/>
        <charset val="134"/>
      </rPr>
      <t>林佳毅</t>
    </r>
  </si>
  <si>
    <r>
      <rPr>
        <sz val="11"/>
        <rFont val="宋体"/>
        <family val="3"/>
        <charset val="134"/>
      </rPr>
      <t>张强</t>
    </r>
  </si>
  <si>
    <r>
      <rPr>
        <sz val="11"/>
        <rFont val="宋体"/>
        <family val="3"/>
        <charset val="134"/>
      </rPr>
      <t>蒋倩灵香</t>
    </r>
  </si>
  <si>
    <r>
      <rPr>
        <sz val="11"/>
        <rFont val="宋体"/>
        <family val="3"/>
        <charset val="134"/>
      </rPr>
      <t>樊威</t>
    </r>
  </si>
  <si>
    <r>
      <rPr>
        <sz val="11"/>
        <rFont val="宋体"/>
        <family val="3"/>
        <charset val="134"/>
      </rPr>
      <t>何敏</t>
    </r>
  </si>
  <si>
    <r>
      <rPr>
        <sz val="11"/>
        <rFont val="宋体"/>
        <family val="3"/>
        <charset val="134"/>
      </rPr>
      <t>肖琦</t>
    </r>
  </si>
  <si>
    <r>
      <rPr>
        <sz val="11"/>
        <rFont val="宋体"/>
        <family val="3"/>
        <charset val="134"/>
      </rPr>
      <t>王琪琪</t>
    </r>
  </si>
  <si>
    <r>
      <rPr>
        <sz val="11"/>
        <rFont val="宋体"/>
        <family val="3"/>
        <charset val="134"/>
      </rPr>
      <t>蒋兴</t>
    </r>
  </si>
  <si>
    <r>
      <rPr>
        <sz val="11"/>
        <rFont val="宋体"/>
        <family val="3"/>
        <charset val="134"/>
      </rPr>
      <t>王力扬</t>
    </r>
  </si>
  <si>
    <r>
      <rPr>
        <sz val="11"/>
        <rFont val="宋体"/>
        <family val="3"/>
        <charset val="134"/>
      </rPr>
      <t>龚伟迪</t>
    </r>
  </si>
  <si>
    <r>
      <rPr>
        <sz val="11"/>
        <rFont val="宋体"/>
        <family val="3"/>
        <charset val="134"/>
      </rPr>
      <t>黄莹</t>
    </r>
  </si>
  <si>
    <r>
      <rPr>
        <sz val="11"/>
        <rFont val="宋体"/>
        <family val="3"/>
        <charset val="134"/>
      </rPr>
      <t>金健</t>
    </r>
  </si>
  <si>
    <r>
      <rPr>
        <sz val="11"/>
        <rFont val="宋体"/>
        <family val="3"/>
        <charset val="134"/>
      </rPr>
      <t>唐卓</t>
    </r>
  </si>
  <si>
    <r>
      <rPr>
        <sz val="11"/>
        <rFont val="宋体"/>
        <family val="3"/>
        <charset val="134"/>
      </rPr>
      <t>陈聪</t>
    </r>
  </si>
  <si>
    <r>
      <rPr>
        <sz val="11"/>
        <rFont val="宋体"/>
        <family val="3"/>
        <charset val="134"/>
      </rPr>
      <t>严鑫</t>
    </r>
  </si>
  <si>
    <r>
      <rPr>
        <sz val="11"/>
        <rFont val="宋体"/>
        <family val="3"/>
        <charset val="134"/>
      </rPr>
      <t>蒋浩浩</t>
    </r>
  </si>
  <si>
    <r>
      <rPr>
        <sz val="11"/>
        <rFont val="宋体"/>
        <family val="3"/>
        <charset val="134"/>
      </rPr>
      <t>张志军</t>
    </r>
  </si>
  <si>
    <r>
      <rPr>
        <sz val="11"/>
        <rFont val="宋体"/>
        <family val="3"/>
        <charset val="134"/>
      </rPr>
      <t>罗子扬</t>
    </r>
  </si>
  <si>
    <r>
      <rPr>
        <sz val="11"/>
        <rFont val="宋体"/>
        <family val="3"/>
        <charset val="134"/>
      </rPr>
      <t>林坤</t>
    </r>
  </si>
  <si>
    <r>
      <rPr>
        <sz val="11"/>
        <rFont val="宋体"/>
        <family val="3"/>
        <charset val="134"/>
      </rPr>
      <t>卢鹏</t>
    </r>
  </si>
  <si>
    <r>
      <rPr>
        <sz val="11"/>
        <rFont val="宋体"/>
        <family val="3"/>
        <charset val="134"/>
      </rPr>
      <t>黄科</t>
    </r>
  </si>
  <si>
    <r>
      <rPr>
        <sz val="11"/>
        <rFont val="宋体"/>
        <family val="3"/>
        <charset val="134"/>
      </rPr>
      <t>黄谋英</t>
    </r>
  </si>
  <si>
    <r>
      <rPr>
        <sz val="11"/>
        <rFont val="宋体"/>
        <family val="3"/>
        <charset val="134"/>
      </rPr>
      <t>肖晓华</t>
    </r>
  </si>
  <si>
    <r>
      <rPr>
        <sz val="11"/>
        <color indexed="8"/>
        <rFont val="宋体"/>
        <family val="3"/>
        <charset val="134"/>
      </rPr>
      <t>朱懿恺</t>
    </r>
  </si>
  <si>
    <r>
      <rPr>
        <sz val="11"/>
        <color theme="1"/>
        <rFont val="宋体"/>
        <family val="3"/>
        <charset val="134"/>
      </rPr>
      <t>测绘科学与技术</t>
    </r>
  </si>
  <si>
    <r>
      <rPr>
        <sz val="11"/>
        <color theme="1"/>
        <rFont val="宋体"/>
        <family val="3"/>
        <charset val="134"/>
      </rPr>
      <t>邢学敏</t>
    </r>
  </si>
  <si>
    <r>
      <rPr>
        <sz val="11"/>
        <color indexed="8"/>
        <rFont val="宋体"/>
        <family val="3"/>
        <charset val="134"/>
      </rPr>
      <t>邹联华</t>
    </r>
  </si>
  <si>
    <r>
      <rPr>
        <sz val="11"/>
        <color theme="1"/>
        <rFont val="宋体"/>
        <family val="3"/>
        <charset val="134"/>
      </rPr>
      <t>周访滨</t>
    </r>
  </si>
  <si>
    <r>
      <rPr>
        <sz val="11"/>
        <color indexed="8"/>
        <rFont val="宋体"/>
        <family val="3"/>
        <charset val="134"/>
      </rPr>
      <t>朱磊</t>
    </r>
  </si>
  <si>
    <r>
      <rPr>
        <sz val="11"/>
        <color theme="1"/>
        <rFont val="宋体"/>
        <family val="3"/>
        <charset val="134"/>
      </rPr>
      <t>邓兴升</t>
    </r>
  </si>
  <si>
    <r>
      <rPr>
        <sz val="11"/>
        <color indexed="8"/>
        <rFont val="宋体"/>
        <family val="3"/>
        <charset val="134"/>
      </rPr>
      <t>刘佳斌</t>
    </r>
  </si>
  <si>
    <r>
      <rPr>
        <sz val="11"/>
        <color theme="1"/>
        <rFont val="宋体"/>
        <family val="3"/>
        <charset val="134"/>
      </rPr>
      <t>徐卓揆</t>
    </r>
  </si>
  <si>
    <r>
      <rPr>
        <sz val="11"/>
        <color indexed="8"/>
        <rFont val="宋体"/>
        <family val="3"/>
        <charset val="134"/>
      </rPr>
      <t>陈帅</t>
    </r>
  </si>
  <si>
    <r>
      <rPr>
        <sz val="11"/>
        <color theme="1"/>
        <rFont val="宋体"/>
        <family val="3"/>
        <charset val="134"/>
      </rPr>
      <t>廖中平</t>
    </r>
  </si>
  <si>
    <r>
      <rPr>
        <sz val="11"/>
        <color indexed="8"/>
        <rFont val="宋体"/>
        <family val="3"/>
        <charset val="134"/>
      </rPr>
      <t>刘建琴</t>
    </r>
  </si>
  <si>
    <r>
      <rPr>
        <sz val="11"/>
        <color theme="1"/>
        <rFont val="宋体"/>
        <family val="3"/>
        <charset val="134"/>
      </rPr>
      <t>郭云开</t>
    </r>
  </si>
  <si>
    <r>
      <rPr>
        <sz val="11"/>
        <color indexed="8"/>
        <rFont val="宋体"/>
        <family val="3"/>
        <charset val="134"/>
      </rPr>
      <t>汤鑫</t>
    </r>
  </si>
  <si>
    <r>
      <rPr>
        <sz val="11"/>
        <color theme="1"/>
        <rFont val="宋体"/>
        <family val="3"/>
        <charset val="134"/>
      </rPr>
      <t>赵彬彬</t>
    </r>
  </si>
  <si>
    <r>
      <rPr>
        <sz val="11"/>
        <color indexed="8"/>
        <rFont val="宋体"/>
        <family val="3"/>
        <charset val="134"/>
      </rPr>
      <t>蒋志祥</t>
    </r>
  </si>
  <si>
    <r>
      <rPr>
        <sz val="11"/>
        <color indexed="8"/>
        <rFont val="宋体"/>
        <family val="3"/>
        <charset val="134"/>
      </rPr>
      <t>张思爱</t>
    </r>
  </si>
  <si>
    <r>
      <rPr>
        <sz val="11"/>
        <color indexed="8"/>
        <rFont val="宋体"/>
        <family val="3"/>
        <charset val="134"/>
      </rPr>
      <t>郭燕青</t>
    </r>
  </si>
  <si>
    <r>
      <rPr>
        <sz val="11"/>
        <color indexed="8"/>
        <rFont val="宋体"/>
        <family val="3"/>
        <charset val="134"/>
      </rPr>
      <t>谢晓峰</t>
    </r>
  </si>
  <si>
    <r>
      <rPr>
        <sz val="11"/>
        <color indexed="8"/>
        <rFont val="宋体"/>
        <family val="3"/>
        <charset val="134"/>
      </rPr>
      <t>曹骁</t>
    </r>
  </si>
  <si>
    <r>
      <rPr>
        <sz val="11"/>
        <color theme="1"/>
        <rFont val="宋体"/>
        <family val="3"/>
        <charset val="134"/>
      </rPr>
      <t>推免生</t>
    </r>
  </si>
  <si>
    <r>
      <rPr>
        <sz val="11"/>
        <color indexed="8"/>
        <rFont val="宋体"/>
        <family val="3"/>
        <charset val="134"/>
      </rPr>
      <t>鲍亮</t>
    </r>
  </si>
  <si>
    <r>
      <rPr>
        <sz val="11"/>
        <color indexed="8"/>
        <rFont val="宋体"/>
        <family val="3"/>
        <charset val="134"/>
      </rPr>
      <t>唐忠立</t>
    </r>
  </si>
  <si>
    <r>
      <rPr>
        <sz val="11"/>
        <color indexed="8"/>
        <rFont val="宋体"/>
        <family val="3"/>
        <charset val="134"/>
      </rPr>
      <t>孟凡一</t>
    </r>
  </si>
  <si>
    <r>
      <rPr>
        <sz val="11"/>
        <color indexed="8"/>
        <rFont val="宋体"/>
        <family val="3"/>
        <charset val="134"/>
      </rPr>
      <t>何伟</t>
    </r>
  </si>
  <si>
    <r>
      <rPr>
        <sz val="11"/>
        <rFont val="宋体"/>
        <family val="3"/>
        <charset val="134"/>
      </rPr>
      <t>袁江</t>
    </r>
  </si>
  <si>
    <r>
      <rPr>
        <sz val="11"/>
        <rFont val="宋体"/>
        <family val="3"/>
        <charset val="134"/>
      </rPr>
      <t>道路与铁道工程学硕</t>
    </r>
    <phoneticPr fontId="10" type="noConversion"/>
  </si>
  <si>
    <r>
      <rPr>
        <sz val="11"/>
        <rFont val="宋体"/>
        <family val="3"/>
        <charset val="134"/>
      </rPr>
      <t>郑健龙</t>
    </r>
  </si>
  <si>
    <r>
      <rPr>
        <sz val="11"/>
        <rFont val="宋体"/>
        <family val="3"/>
        <charset val="134"/>
      </rPr>
      <t>段开瑞</t>
    </r>
  </si>
  <si>
    <r>
      <rPr>
        <sz val="11"/>
        <rFont val="宋体"/>
        <family val="3"/>
        <charset val="134"/>
      </rPr>
      <t>道路与铁道工程学硕</t>
    </r>
  </si>
  <si>
    <r>
      <rPr>
        <sz val="11"/>
        <rFont val="宋体"/>
        <family val="3"/>
        <charset val="134"/>
      </rPr>
      <t>高英力</t>
    </r>
  </si>
  <si>
    <r>
      <rPr>
        <sz val="11"/>
        <rFont val="宋体"/>
        <family val="3"/>
        <charset val="134"/>
      </rPr>
      <t>杨新宇</t>
    </r>
  </si>
  <si>
    <r>
      <rPr>
        <sz val="11"/>
        <rFont val="宋体"/>
        <family val="3"/>
        <charset val="134"/>
      </rPr>
      <t>刘宏富</t>
    </r>
  </si>
  <si>
    <r>
      <rPr>
        <sz val="11"/>
        <rFont val="宋体"/>
        <family val="3"/>
        <charset val="134"/>
      </rPr>
      <t>陈强</t>
    </r>
  </si>
  <si>
    <r>
      <rPr>
        <sz val="11"/>
        <rFont val="宋体"/>
        <family val="3"/>
        <charset val="134"/>
      </rPr>
      <t>肖杰</t>
    </r>
  </si>
  <si>
    <r>
      <rPr>
        <sz val="11"/>
        <rFont val="宋体"/>
        <family val="3"/>
        <charset val="134"/>
      </rPr>
      <t>范海山</t>
    </r>
  </si>
  <si>
    <r>
      <rPr>
        <sz val="11"/>
        <rFont val="宋体"/>
        <family val="3"/>
        <charset val="134"/>
      </rPr>
      <t>张军辉</t>
    </r>
  </si>
  <si>
    <r>
      <rPr>
        <sz val="11"/>
        <rFont val="宋体"/>
        <family val="3"/>
        <charset val="134"/>
      </rPr>
      <t>郭燕鹏</t>
    </r>
  </si>
  <si>
    <r>
      <rPr>
        <sz val="11"/>
        <rFont val="宋体"/>
        <family val="3"/>
        <charset val="134"/>
      </rPr>
      <t>吕松涛</t>
    </r>
  </si>
  <si>
    <r>
      <rPr>
        <sz val="11"/>
        <rFont val="宋体"/>
        <family val="3"/>
        <charset val="134"/>
      </rPr>
      <t>张宇豪</t>
    </r>
  </si>
  <si>
    <r>
      <rPr>
        <sz val="11"/>
        <rFont val="宋体"/>
        <family val="3"/>
        <charset val="134"/>
      </rPr>
      <t>钱国平</t>
    </r>
  </si>
  <si>
    <r>
      <rPr>
        <sz val="11"/>
        <rFont val="宋体"/>
        <family val="3"/>
        <charset val="134"/>
      </rPr>
      <t>方颖佳</t>
    </r>
  </si>
  <si>
    <r>
      <rPr>
        <sz val="11"/>
        <rFont val="宋体"/>
        <family val="3"/>
        <charset val="134"/>
      </rPr>
      <t>周志刚</t>
    </r>
  </si>
  <si>
    <r>
      <rPr>
        <sz val="11"/>
        <rFont val="宋体"/>
        <family val="3"/>
        <charset val="134"/>
      </rPr>
      <t>罗少辉</t>
    </r>
  </si>
  <si>
    <r>
      <rPr>
        <sz val="11"/>
        <rFont val="宋体"/>
        <family val="3"/>
        <charset val="134"/>
      </rPr>
      <t>李强</t>
    </r>
  </si>
  <si>
    <r>
      <rPr>
        <sz val="11"/>
        <rFont val="宋体"/>
        <family val="3"/>
        <charset val="134"/>
      </rPr>
      <t>安钢</t>
    </r>
  </si>
  <si>
    <r>
      <rPr>
        <sz val="11"/>
        <rFont val="宋体"/>
        <family val="3"/>
        <charset val="134"/>
      </rPr>
      <t>李友云</t>
    </r>
  </si>
  <si>
    <r>
      <rPr>
        <sz val="11"/>
        <rFont val="宋体"/>
        <family val="3"/>
        <charset val="134"/>
      </rPr>
      <t>朱玄</t>
    </r>
  </si>
  <si>
    <r>
      <rPr>
        <sz val="11"/>
        <rFont val="宋体"/>
        <family val="3"/>
        <charset val="134"/>
      </rPr>
      <t>李城</t>
    </r>
  </si>
  <si>
    <r>
      <rPr>
        <sz val="11"/>
        <rFont val="宋体"/>
        <family val="3"/>
        <charset val="134"/>
      </rPr>
      <t>任天锃</t>
    </r>
  </si>
  <si>
    <r>
      <rPr>
        <sz val="11"/>
        <rFont val="宋体"/>
        <family val="3"/>
        <charset val="134"/>
      </rPr>
      <t>张锐</t>
    </r>
  </si>
  <si>
    <r>
      <rPr>
        <sz val="11"/>
        <rFont val="宋体"/>
        <family val="3"/>
        <charset val="134"/>
      </rPr>
      <t>夏红卫</t>
    </r>
  </si>
  <si>
    <r>
      <rPr>
        <sz val="11"/>
        <rFont val="宋体"/>
        <family val="3"/>
        <charset val="134"/>
      </rPr>
      <t>刘朝晖</t>
    </r>
  </si>
  <si>
    <r>
      <rPr>
        <sz val="11"/>
        <rFont val="宋体"/>
        <family val="3"/>
        <charset val="134"/>
      </rPr>
      <t>陈志林</t>
    </r>
  </si>
  <si>
    <r>
      <rPr>
        <sz val="11"/>
        <rFont val="宋体"/>
        <family val="3"/>
        <charset val="134"/>
      </rPr>
      <t>范峥</t>
    </r>
  </si>
  <si>
    <r>
      <rPr>
        <sz val="11"/>
        <rFont val="宋体"/>
        <family val="3"/>
        <charset val="134"/>
      </rPr>
      <t>韦秉旭</t>
    </r>
  </si>
  <si>
    <r>
      <rPr>
        <sz val="11"/>
        <rFont val="宋体"/>
        <family val="3"/>
        <charset val="134"/>
      </rPr>
      <t>袁朝圣</t>
    </r>
  </si>
  <si>
    <r>
      <rPr>
        <sz val="11"/>
        <rFont val="宋体"/>
        <family val="3"/>
        <charset val="134"/>
      </rPr>
      <t>邱豪杰</t>
    </r>
  </si>
  <si>
    <r>
      <rPr>
        <sz val="11"/>
        <rFont val="宋体"/>
        <family val="3"/>
        <charset val="134"/>
      </rPr>
      <t>姚佳良</t>
    </r>
  </si>
  <si>
    <r>
      <rPr>
        <sz val="11"/>
        <rFont val="宋体"/>
        <family val="3"/>
        <charset val="134"/>
      </rPr>
      <t>贺治宇</t>
    </r>
  </si>
  <si>
    <r>
      <rPr>
        <sz val="11"/>
        <rFont val="宋体"/>
        <family val="3"/>
        <charset val="134"/>
      </rPr>
      <t>周文娟</t>
    </r>
  </si>
  <si>
    <r>
      <rPr>
        <sz val="11"/>
        <rFont val="宋体"/>
        <family val="3"/>
        <charset val="134"/>
      </rPr>
      <t>王晓锋</t>
    </r>
  </si>
  <si>
    <r>
      <rPr>
        <sz val="11"/>
        <rFont val="宋体"/>
        <family val="3"/>
        <charset val="134"/>
      </rPr>
      <t>梁波</t>
    </r>
  </si>
  <si>
    <r>
      <rPr>
        <sz val="11"/>
        <rFont val="宋体"/>
        <family val="3"/>
        <charset val="134"/>
      </rPr>
      <t>邱俊筠</t>
    </r>
  </si>
  <si>
    <r>
      <rPr>
        <sz val="11"/>
        <rFont val="宋体"/>
        <family val="3"/>
        <charset val="134"/>
      </rPr>
      <t>何忠明</t>
    </r>
  </si>
  <si>
    <r>
      <rPr>
        <sz val="11"/>
        <rFont val="宋体"/>
        <family val="3"/>
        <charset val="134"/>
      </rPr>
      <t>邹均芳</t>
    </r>
  </si>
  <si>
    <r>
      <rPr>
        <sz val="11"/>
        <rFont val="宋体"/>
        <family val="3"/>
        <charset val="134"/>
      </rPr>
      <t>李闯民</t>
    </r>
  </si>
  <si>
    <r>
      <rPr>
        <sz val="11"/>
        <rFont val="宋体"/>
        <family val="3"/>
        <charset val="134"/>
      </rPr>
      <t>邱冬华</t>
    </r>
  </si>
  <si>
    <r>
      <rPr>
        <sz val="11"/>
        <rFont val="宋体"/>
        <family val="3"/>
        <charset val="134"/>
      </rPr>
      <t>秦仁杰</t>
    </r>
  </si>
  <si>
    <r>
      <rPr>
        <sz val="11"/>
        <rFont val="宋体"/>
        <family val="3"/>
        <charset val="134"/>
      </rPr>
      <t>郑策策</t>
    </r>
  </si>
  <si>
    <r>
      <rPr>
        <sz val="11"/>
        <rFont val="宋体"/>
        <family val="3"/>
        <charset val="134"/>
      </rPr>
      <t>戴子建</t>
    </r>
  </si>
  <si>
    <r>
      <rPr>
        <sz val="11"/>
        <rFont val="宋体"/>
        <family val="3"/>
        <charset val="134"/>
      </rPr>
      <t>冯新军</t>
    </r>
  </si>
  <si>
    <r>
      <rPr>
        <sz val="11"/>
        <rFont val="宋体"/>
        <family val="3"/>
        <charset val="134"/>
      </rPr>
      <t>胡健坤</t>
    </r>
  </si>
  <si>
    <r>
      <rPr>
        <sz val="11"/>
        <rFont val="宋体"/>
        <family val="3"/>
        <charset val="134"/>
      </rPr>
      <t>胡隆</t>
    </r>
  </si>
  <si>
    <r>
      <rPr>
        <sz val="11"/>
        <rFont val="宋体"/>
        <family val="3"/>
        <charset val="134"/>
      </rPr>
      <t>黄威麟</t>
    </r>
  </si>
  <si>
    <r>
      <rPr>
        <sz val="11"/>
        <rFont val="宋体"/>
        <family val="3"/>
        <charset val="134"/>
      </rPr>
      <t>王辉</t>
    </r>
  </si>
  <si>
    <r>
      <rPr>
        <sz val="11"/>
        <rFont val="宋体"/>
        <family val="3"/>
        <charset val="134"/>
      </rPr>
      <t>吕瑞东</t>
    </r>
  </si>
  <si>
    <r>
      <rPr>
        <sz val="11"/>
        <rFont val="宋体"/>
        <family val="3"/>
        <charset val="134"/>
      </rPr>
      <t>查旭东</t>
    </r>
  </si>
  <si>
    <r>
      <rPr>
        <sz val="11"/>
        <rFont val="宋体"/>
        <family val="3"/>
        <charset val="134"/>
      </rPr>
      <t>屈芳婷</t>
    </r>
  </si>
  <si>
    <r>
      <rPr>
        <sz val="11"/>
        <rFont val="宋体"/>
        <family val="3"/>
        <charset val="134"/>
      </rPr>
      <t>刘俊斌</t>
    </r>
  </si>
  <si>
    <r>
      <rPr>
        <sz val="11"/>
        <rFont val="宋体"/>
        <family val="3"/>
        <charset val="134"/>
      </rPr>
      <t>李平</t>
    </r>
  </si>
  <si>
    <r>
      <rPr>
        <sz val="11"/>
        <rFont val="宋体"/>
        <family val="3"/>
        <charset val="134"/>
      </rPr>
      <t>李思彤</t>
    </r>
  </si>
  <si>
    <r>
      <rPr>
        <sz val="11"/>
        <rFont val="宋体"/>
        <family val="3"/>
        <charset val="134"/>
      </rPr>
      <t>孙志林</t>
    </r>
  </si>
  <si>
    <r>
      <rPr>
        <sz val="11"/>
        <rFont val="宋体"/>
        <family val="3"/>
        <charset val="134"/>
      </rPr>
      <t>高玉超</t>
    </r>
  </si>
  <si>
    <r>
      <rPr>
        <sz val="11"/>
        <rFont val="宋体"/>
        <family val="3"/>
        <charset val="134"/>
      </rPr>
      <t>金娇</t>
    </r>
  </si>
  <si>
    <r>
      <rPr>
        <sz val="11"/>
        <rFont val="宋体"/>
        <family val="3"/>
        <charset val="134"/>
      </rPr>
      <t>关阳</t>
    </r>
  </si>
  <si>
    <r>
      <rPr>
        <sz val="11"/>
        <rFont val="宋体"/>
        <family val="3"/>
        <charset val="134"/>
      </rPr>
      <t>魏建国</t>
    </r>
  </si>
  <si>
    <r>
      <rPr>
        <sz val="11"/>
        <rFont val="宋体"/>
        <family val="3"/>
        <charset val="134"/>
      </rPr>
      <t>龙明旭</t>
    </r>
  </si>
  <si>
    <r>
      <rPr>
        <sz val="11"/>
        <rFont val="宋体"/>
        <family val="3"/>
        <charset val="134"/>
      </rPr>
      <t>原广晨</t>
    </r>
  </si>
  <si>
    <r>
      <rPr>
        <sz val="11"/>
        <rFont val="宋体"/>
        <family val="3"/>
        <charset val="134"/>
      </rPr>
      <t>曾梓棋</t>
    </r>
  </si>
  <si>
    <r>
      <rPr>
        <sz val="11"/>
        <rFont val="宋体"/>
        <family val="3"/>
        <charset val="134"/>
      </rPr>
      <t>李咪</t>
    </r>
  </si>
  <si>
    <r>
      <rPr>
        <sz val="11"/>
        <rFont val="宋体"/>
        <family val="3"/>
        <charset val="134"/>
      </rPr>
      <t>黄拓</t>
    </r>
  </si>
  <si>
    <r>
      <rPr>
        <sz val="11"/>
        <rFont val="宋体"/>
        <family val="3"/>
        <charset val="134"/>
      </rPr>
      <t>裴甘鹏</t>
    </r>
  </si>
  <si>
    <r>
      <rPr>
        <sz val="11"/>
        <rFont val="宋体"/>
        <family val="3"/>
        <charset val="134"/>
      </rPr>
      <t>伍林林</t>
    </r>
  </si>
  <si>
    <r>
      <rPr>
        <sz val="11"/>
        <rFont val="宋体"/>
        <family val="3"/>
        <charset val="134"/>
      </rPr>
      <t>陈向阳</t>
    </r>
  </si>
  <si>
    <r>
      <rPr>
        <sz val="11"/>
        <rFont val="宋体"/>
        <family val="3"/>
        <charset val="134"/>
      </rPr>
      <t>汪雄</t>
    </r>
  </si>
  <si>
    <r>
      <rPr>
        <sz val="11"/>
        <rFont val="宋体"/>
        <family val="3"/>
        <charset val="134"/>
      </rPr>
      <t>罗志奇</t>
    </r>
  </si>
  <si>
    <r>
      <rPr>
        <sz val="11"/>
        <rFont val="宋体"/>
        <family val="3"/>
        <charset val="134"/>
      </rPr>
      <t>许路凯</t>
    </r>
  </si>
  <si>
    <r>
      <rPr>
        <sz val="11"/>
        <rFont val="宋体"/>
        <family val="3"/>
        <charset val="134"/>
      </rPr>
      <t>李盛</t>
    </r>
  </si>
  <si>
    <r>
      <rPr>
        <sz val="11"/>
        <rFont val="宋体"/>
        <family val="3"/>
        <charset val="134"/>
      </rPr>
      <t>张银银</t>
    </r>
  </si>
  <si>
    <r>
      <rPr>
        <sz val="11"/>
        <rFont val="宋体"/>
        <family val="3"/>
        <charset val="134"/>
      </rPr>
      <t>朱志航</t>
    </r>
  </si>
  <si>
    <r>
      <rPr>
        <sz val="11"/>
        <rFont val="宋体"/>
        <family val="3"/>
        <charset val="134"/>
      </rPr>
      <t>冯伟</t>
    </r>
  </si>
  <si>
    <r>
      <rPr>
        <sz val="11"/>
        <rFont val="宋体"/>
        <family val="3"/>
        <charset val="134"/>
      </rPr>
      <t>梁勇</t>
    </r>
  </si>
  <si>
    <r>
      <rPr>
        <sz val="11"/>
        <rFont val="宋体"/>
        <family val="3"/>
        <charset val="134"/>
      </rPr>
      <t>韩赣</t>
    </r>
  </si>
  <si>
    <r>
      <rPr>
        <sz val="11"/>
        <rFont val="宋体"/>
        <family val="3"/>
        <charset val="134"/>
      </rPr>
      <t>赵锋军</t>
    </r>
  </si>
  <si>
    <r>
      <rPr>
        <sz val="11"/>
        <rFont val="宋体"/>
        <family val="3"/>
        <charset val="134"/>
      </rPr>
      <t>乐洋</t>
    </r>
  </si>
  <si>
    <r>
      <rPr>
        <sz val="11"/>
        <rFont val="宋体"/>
        <family val="3"/>
        <charset val="134"/>
      </rPr>
      <t>熊敏</t>
    </r>
  </si>
  <si>
    <r>
      <rPr>
        <sz val="11"/>
        <rFont val="宋体"/>
        <family val="3"/>
        <charset val="134"/>
      </rPr>
      <t>周科峰</t>
    </r>
  </si>
  <si>
    <r>
      <rPr>
        <sz val="11"/>
        <rFont val="宋体"/>
        <family val="3"/>
        <charset val="134"/>
      </rPr>
      <t>王晓飞</t>
    </r>
  </si>
  <si>
    <r>
      <rPr>
        <sz val="11"/>
        <rFont val="宋体"/>
        <family val="3"/>
        <charset val="134"/>
      </rPr>
      <t>田小革</t>
    </r>
  </si>
  <si>
    <r>
      <rPr>
        <sz val="11"/>
        <rFont val="宋体"/>
        <family val="3"/>
        <charset val="134"/>
      </rPr>
      <t>唐宇航</t>
    </r>
  </si>
  <si>
    <r>
      <rPr>
        <sz val="11"/>
        <rFont val="宋体"/>
        <family val="3"/>
        <charset val="134"/>
      </rPr>
      <t>王鹏</t>
    </r>
  </si>
  <si>
    <r>
      <rPr>
        <sz val="11"/>
        <rFont val="宋体"/>
        <family val="3"/>
        <charset val="134"/>
      </rPr>
      <t>张豪</t>
    </r>
  </si>
  <si>
    <r>
      <rPr>
        <sz val="11"/>
        <rFont val="宋体"/>
        <family val="3"/>
        <charset val="134"/>
      </rPr>
      <t>樊小林</t>
    </r>
  </si>
  <si>
    <r>
      <rPr>
        <sz val="11"/>
        <rFont val="宋体"/>
        <family val="3"/>
        <charset val="134"/>
      </rPr>
      <t>喻杰</t>
    </r>
  </si>
  <si>
    <r>
      <rPr>
        <sz val="11"/>
        <rFont val="宋体"/>
        <family val="3"/>
        <charset val="134"/>
      </rPr>
      <t>李九苏</t>
    </r>
  </si>
  <si>
    <r>
      <rPr>
        <sz val="11"/>
        <rFont val="宋体"/>
        <family val="3"/>
        <charset val="134"/>
      </rPr>
      <t>杨昌栋</t>
    </r>
  </si>
  <si>
    <r>
      <rPr>
        <sz val="11"/>
        <rFont val="宋体"/>
        <family val="3"/>
        <charset val="134"/>
      </rPr>
      <t>郑福</t>
    </r>
  </si>
  <si>
    <r>
      <rPr>
        <sz val="11"/>
        <rFont val="宋体"/>
        <family val="3"/>
        <charset val="134"/>
      </rPr>
      <t>秦志斌</t>
    </r>
  </si>
  <si>
    <r>
      <rPr>
        <sz val="11"/>
        <rFont val="宋体"/>
        <family val="3"/>
        <charset val="134"/>
      </rPr>
      <t>蔡扬发</t>
    </r>
  </si>
  <si>
    <r>
      <rPr>
        <sz val="11"/>
        <color theme="1"/>
        <rFont val="宋体"/>
        <family val="3"/>
        <charset val="134"/>
      </rPr>
      <t>卢守峰</t>
    </r>
  </si>
  <si>
    <r>
      <rPr>
        <sz val="11"/>
        <color theme="1"/>
        <rFont val="宋体"/>
        <family val="3"/>
        <charset val="134"/>
      </rPr>
      <t>龙科军</t>
    </r>
  </si>
  <si>
    <r>
      <rPr>
        <sz val="11"/>
        <color indexed="8"/>
        <rFont val="宋体"/>
        <family val="3"/>
        <charset val="134"/>
      </rPr>
      <t>梁俊</t>
    </r>
  </si>
  <si>
    <r>
      <rPr>
        <sz val="11"/>
        <color theme="1"/>
        <rFont val="宋体"/>
        <family val="3"/>
        <charset val="134"/>
      </rPr>
      <t>周和平</t>
    </r>
  </si>
  <si>
    <r>
      <rPr>
        <sz val="11"/>
        <color theme="1"/>
        <rFont val="宋体"/>
        <family val="3"/>
        <charset val="134"/>
      </rPr>
      <t>王正武</t>
    </r>
  </si>
  <si>
    <r>
      <rPr>
        <sz val="11"/>
        <color theme="1"/>
        <rFont val="宋体"/>
        <family val="3"/>
        <charset val="134"/>
      </rPr>
      <t>吴伟</t>
    </r>
  </si>
  <si>
    <r>
      <rPr>
        <sz val="11"/>
        <color theme="1"/>
        <rFont val="宋体"/>
        <family val="3"/>
        <charset val="134"/>
      </rPr>
      <t>刘元元</t>
    </r>
  </si>
  <si>
    <r>
      <rPr>
        <sz val="11"/>
        <color theme="1"/>
        <rFont val="宋体"/>
        <family val="3"/>
        <charset val="134"/>
      </rPr>
      <t>交规学硕</t>
    </r>
  </si>
  <si>
    <r>
      <rPr>
        <sz val="11"/>
        <color theme="1"/>
        <rFont val="宋体"/>
        <family val="3"/>
        <charset val="134"/>
      </rPr>
      <t>句庆玲</t>
    </r>
  </si>
  <si>
    <r>
      <rPr>
        <sz val="11"/>
        <color theme="1"/>
        <rFont val="宋体"/>
        <family val="3"/>
        <charset val="134"/>
      </rPr>
      <t>付燕青</t>
    </r>
  </si>
  <si>
    <r>
      <rPr>
        <sz val="11"/>
        <color theme="1"/>
        <rFont val="宋体"/>
        <family val="3"/>
        <charset val="134"/>
      </rPr>
      <t>张燕</t>
    </r>
  </si>
  <si>
    <r>
      <rPr>
        <sz val="11"/>
        <color theme="1"/>
        <rFont val="宋体"/>
        <family val="3"/>
        <charset val="134"/>
      </rPr>
      <t>何萍</t>
    </r>
  </si>
  <si>
    <r>
      <rPr>
        <sz val="11"/>
        <color theme="1"/>
        <rFont val="宋体"/>
        <family val="3"/>
        <charset val="134"/>
      </rPr>
      <t>周爱莲</t>
    </r>
  </si>
  <si>
    <r>
      <rPr>
        <sz val="11"/>
        <color theme="1"/>
        <rFont val="宋体"/>
        <family val="3"/>
        <charset val="134"/>
      </rPr>
      <t>张生</t>
    </r>
  </si>
  <si>
    <r>
      <rPr>
        <sz val="11"/>
        <color theme="1"/>
        <rFont val="宋体"/>
        <family val="3"/>
        <charset val="134"/>
      </rPr>
      <t>欧阳瑞祥</t>
    </r>
  </si>
  <si>
    <r>
      <rPr>
        <sz val="11"/>
        <color theme="1"/>
        <rFont val="宋体"/>
        <family val="3"/>
        <charset val="134"/>
      </rPr>
      <t>赵春筝</t>
    </r>
  </si>
  <si>
    <r>
      <rPr>
        <sz val="11"/>
        <color theme="1"/>
        <rFont val="宋体"/>
        <family val="3"/>
        <charset val="134"/>
      </rPr>
      <t>王佳</t>
    </r>
  </si>
  <si>
    <r>
      <rPr>
        <sz val="11"/>
        <color theme="1"/>
        <rFont val="宋体"/>
        <family val="3"/>
        <charset val="134"/>
      </rPr>
      <t>龙思</t>
    </r>
  </si>
  <si>
    <r>
      <rPr>
        <sz val="11"/>
        <color theme="1"/>
        <rFont val="宋体"/>
        <family val="3"/>
        <charset val="134"/>
      </rPr>
      <t>柳伍生</t>
    </r>
  </si>
  <si>
    <r>
      <rPr>
        <sz val="11"/>
        <color theme="1"/>
        <rFont val="宋体"/>
        <family val="3"/>
        <charset val="134"/>
      </rPr>
      <t>郭权</t>
    </r>
  </si>
  <si>
    <r>
      <rPr>
        <sz val="11"/>
        <color theme="1"/>
        <rFont val="宋体"/>
        <family val="3"/>
        <charset val="134"/>
      </rPr>
      <t>潘自翔</t>
    </r>
  </si>
  <si>
    <r>
      <rPr>
        <sz val="11"/>
        <color theme="1"/>
        <rFont val="宋体"/>
        <family val="3"/>
        <charset val="134"/>
      </rPr>
      <t>周骞、柳伍生</t>
    </r>
  </si>
  <si>
    <r>
      <rPr>
        <sz val="11"/>
        <color theme="1"/>
        <rFont val="宋体"/>
        <family val="3"/>
        <charset val="134"/>
      </rPr>
      <t>谭笑</t>
    </r>
  </si>
  <si>
    <r>
      <rPr>
        <sz val="11"/>
        <color theme="1"/>
        <rFont val="宋体"/>
        <family val="3"/>
        <charset val="134"/>
      </rPr>
      <t>梁英</t>
    </r>
  </si>
  <si>
    <r>
      <rPr>
        <sz val="11"/>
        <color theme="1"/>
        <rFont val="宋体"/>
        <family val="3"/>
        <charset val="134"/>
      </rPr>
      <t>张兆磊</t>
    </r>
  </si>
  <si>
    <r>
      <rPr>
        <sz val="11"/>
        <color theme="1"/>
        <rFont val="宋体"/>
        <family val="3"/>
        <charset val="134"/>
      </rPr>
      <t>郝威</t>
    </r>
  </si>
  <si>
    <r>
      <rPr>
        <sz val="11"/>
        <color theme="1"/>
        <rFont val="宋体"/>
        <family val="3"/>
        <charset val="134"/>
      </rPr>
      <t>俞海杰</t>
    </r>
  </si>
  <si>
    <r>
      <rPr>
        <sz val="11"/>
        <color theme="1"/>
        <rFont val="宋体"/>
        <family val="3"/>
        <charset val="134"/>
      </rPr>
      <t>姜宁宇</t>
    </r>
  </si>
  <si>
    <r>
      <rPr>
        <sz val="11"/>
        <color theme="1"/>
        <rFont val="宋体"/>
        <family val="3"/>
        <charset val="134"/>
      </rPr>
      <t>刘雪梅</t>
    </r>
  </si>
  <si>
    <r>
      <rPr>
        <sz val="11"/>
        <color theme="1"/>
        <rFont val="宋体"/>
        <family val="3"/>
        <charset val="134"/>
      </rPr>
      <t>向往</t>
    </r>
  </si>
  <si>
    <r>
      <rPr>
        <sz val="11"/>
        <color theme="1"/>
        <rFont val="宋体"/>
        <family val="3"/>
        <charset val="134"/>
      </rPr>
      <t>邓亚军</t>
    </r>
  </si>
  <si>
    <r>
      <rPr>
        <sz val="11"/>
        <color theme="1"/>
        <rFont val="宋体"/>
        <family val="3"/>
        <charset val="134"/>
      </rPr>
      <t>李利华</t>
    </r>
  </si>
  <si>
    <r>
      <rPr>
        <sz val="11"/>
        <color theme="1"/>
        <rFont val="宋体"/>
        <family val="3"/>
        <charset val="134"/>
      </rPr>
      <t>张为雄</t>
    </r>
  </si>
  <si>
    <r>
      <rPr>
        <sz val="11"/>
        <color theme="1"/>
        <rFont val="宋体"/>
        <family val="3"/>
        <charset val="134"/>
      </rPr>
      <t>彭晓双</t>
    </r>
  </si>
  <si>
    <t>道铁专硕</t>
    <phoneticPr fontId="10" type="noConversion"/>
  </si>
  <si>
    <t>刘静波</t>
    <phoneticPr fontId="10" type="noConversion"/>
  </si>
  <si>
    <r>
      <rPr>
        <sz val="11"/>
        <color theme="1"/>
        <rFont val="宋体"/>
        <family val="3"/>
        <charset val="134"/>
      </rPr>
      <t>王幼芳</t>
    </r>
  </si>
  <si>
    <r>
      <rPr>
        <sz val="11"/>
        <color theme="1"/>
        <rFont val="宋体"/>
        <family val="3"/>
        <charset val="134"/>
      </rPr>
      <t>管理科学与工程</t>
    </r>
  </si>
  <si>
    <r>
      <rPr>
        <sz val="11"/>
        <color theme="1"/>
        <rFont val="宋体"/>
        <family val="3"/>
        <charset val="134"/>
      </rPr>
      <t>李珏</t>
    </r>
  </si>
  <si>
    <r>
      <rPr>
        <sz val="11"/>
        <color theme="1"/>
        <rFont val="宋体"/>
        <family val="3"/>
        <charset val="134"/>
      </rPr>
      <t>邓嘉莉</t>
    </r>
  </si>
  <si>
    <r>
      <rPr>
        <sz val="11"/>
        <color theme="1"/>
        <rFont val="宋体"/>
        <family val="3"/>
        <charset val="134"/>
      </rPr>
      <t>彭军龙</t>
    </r>
  </si>
  <si>
    <r>
      <rPr>
        <sz val="11"/>
        <color theme="1"/>
        <rFont val="宋体"/>
        <family val="3"/>
        <charset val="134"/>
      </rPr>
      <t>王乐</t>
    </r>
  </si>
  <si>
    <r>
      <rPr>
        <sz val="11"/>
        <color theme="1"/>
        <rFont val="宋体"/>
        <family val="3"/>
        <charset val="134"/>
      </rPr>
      <t>刘伟军</t>
    </r>
  </si>
  <si>
    <r>
      <rPr>
        <sz val="11"/>
        <color theme="1"/>
        <rFont val="宋体"/>
        <family val="3"/>
        <charset val="134"/>
      </rPr>
      <t>屈欣欣</t>
    </r>
  </si>
  <si>
    <r>
      <rPr>
        <sz val="11"/>
        <color theme="1"/>
        <rFont val="宋体"/>
        <family val="3"/>
        <charset val="134"/>
      </rPr>
      <t>朱文喜</t>
    </r>
  </si>
  <si>
    <r>
      <rPr>
        <sz val="11"/>
        <color theme="1"/>
        <rFont val="宋体"/>
        <family val="3"/>
        <charset val="134"/>
      </rPr>
      <t>周丹</t>
    </r>
  </si>
  <si>
    <r>
      <rPr>
        <sz val="11"/>
        <color theme="1"/>
        <rFont val="宋体"/>
        <family val="3"/>
        <charset val="134"/>
      </rPr>
      <t>陈赟</t>
    </r>
  </si>
  <si>
    <r>
      <rPr>
        <sz val="11"/>
        <color theme="1"/>
        <rFont val="宋体"/>
        <family val="3"/>
        <charset val="134"/>
      </rPr>
      <t>郭亚宾</t>
    </r>
  </si>
  <si>
    <r>
      <rPr>
        <sz val="11"/>
        <color theme="1"/>
        <rFont val="宋体"/>
        <family val="3"/>
        <charset val="134"/>
      </rPr>
      <t>羊晟澜</t>
    </r>
  </si>
  <si>
    <r>
      <rPr>
        <sz val="11"/>
        <color theme="1"/>
        <rFont val="宋体"/>
        <family val="3"/>
        <charset val="134"/>
      </rPr>
      <t>李明顺</t>
    </r>
  </si>
  <si>
    <r>
      <rPr>
        <sz val="11"/>
        <color theme="1"/>
        <rFont val="宋体"/>
        <family val="3"/>
        <charset val="134"/>
      </rPr>
      <t>王文同</t>
    </r>
  </si>
  <si>
    <r>
      <rPr>
        <sz val="11"/>
        <color theme="1"/>
        <rFont val="宋体"/>
        <family val="3"/>
        <charset val="134"/>
      </rPr>
      <t>王首绪</t>
    </r>
  </si>
  <si>
    <r>
      <rPr>
        <sz val="11"/>
        <color theme="1"/>
        <rFont val="宋体"/>
        <family val="3"/>
        <charset val="134"/>
      </rPr>
      <t>陈玉斌</t>
    </r>
  </si>
  <si>
    <r>
      <rPr>
        <sz val="11"/>
        <color theme="1"/>
        <rFont val="宋体"/>
        <family val="3"/>
        <charset val="134"/>
      </rPr>
      <t>张玲</t>
    </r>
  </si>
  <si>
    <r>
      <rPr>
        <sz val="11"/>
        <color theme="1"/>
        <rFont val="宋体"/>
        <family val="3"/>
        <charset val="134"/>
      </rPr>
      <t>许晶伟</t>
    </r>
  </si>
  <si>
    <r>
      <rPr>
        <sz val="11"/>
        <color theme="1"/>
        <rFont val="宋体"/>
        <family val="3"/>
        <charset val="134"/>
      </rPr>
      <t>杨文安</t>
    </r>
  </si>
  <si>
    <r>
      <rPr>
        <sz val="11"/>
        <color theme="1"/>
        <rFont val="宋体"/>
        <family val="3"/>
        <charset val="134"/>
      </rPr>
      <t>唐铭</t>
    </r>
  </si>
  <si>
    <r>
      <rPr>
        <sz val="11"/>
        <color indexed="8"/>
        <rFont val="宋体"/>
        <family val="3"/>
        <charset val="134"/>
      </rPr>
      <t>刘伟军</t>
    </r>
  </si>
  <si>
    <r>
      <rPr>
        <sz val="11"/>
        <color theme="1"/>
        <rFont val="宋体"/>
        <family val="3"/>
        <charset val="134"/>
      </rPr>
      <t>占庆林</t>
    </r>
  </si>
  <si>
    <r>
      <rPr>
        <sz val="11"/>
        <color theme="1"/>
        <rFont val="宋体"/>
        <family val="3"/>
        <charset val="134"/>
      </rPr>
      <t>汤强</t>
    </r>
  </si>
  <si>
    <r>
      <rPr>
        <sz val="11"/>
        <color theme="1"/>
        <rFont val="宋体"/>
        <family val="3"/>
        <charset val="134"/>
      </rPr>
      <t>曾滢</t>
    </r>
  </si>
  <si>
    <r>
      <rPr>
        <sz val="11"/>
        <color theme="1"/>
        <rFont val="宋体"/>
        <family val="3"/>
        <charset val="134"/>
      </rPr>
      <t>黄锦宜</t>
    </r>
  </si>
  <si>
    <r>
      <rPr>
        <sz val="11"/>
        <color theme="1"/>
        <rFont val="宋体"/>
        <family val="3"/>
        <charset val="134"/>
      </rPr>
      <t>杨玉胜</t>
    </r>
  </si>
  <si>
    <r>
      <rPr>
        <sz val="11"/>
        <color theme="1"/>
        <rFont val="宋体"/>
        <family val="3"/>
        <charset val="134"/>
      </rPr>
      <t>周静</t>
    </r>
  </si>
  <si>
    <r>
      <rPr>
        <sz val="11"/>
        <color theme="1"/>
        <rFont val="宋体"/>
        <family val="3"/>
        <charset val="134"/>
      </rPr>
      <t>周思敏</t>
    </r>
  </si>
  <si>
    <r>
      <rPr>
        <sz val="11"/>
        <color theme="1"/>
        <rFont val="宋体"/>
        <family val="3"/>
        <charset val="134"/>
      </rPr>
      <t>周娴</t>
    </r>
  </si>
  <si>
    <r>
      <rPr>
        <sz val="11"/>
        <color theme="1"/>
        <rFont val="宋体"/>
        <family val="3"/>
        <charset val="134"/>
      </rPr>
      <t>董海领</t>
    </r>
  </si>
  <si>
    <r>
      <rPr>
        <sz val="11"/>
        <rFont val="宋体"/>
        <family val="3"/>
        <charset val="134"/>
      </rPr>
      <t>工程管理</t>
    </r>
  </si>
  <si>
    <r>
      <rPr>
        <sz val="11"/>
        <color theme="1"/>
        <rFont val="宋体"/>
        <family val="3"/>
        <charset val="134"/>
      </rPr>
      <t>姚明睿</t>
    </r>
  </si>
  <si>
    <r>
      <rPr>
        <sz val="11"/>
        <color theme="1"/>
        <rFont val="宋体"/>
        <family val="3"/>
        <charset val="134"/>
      </rPr>
      <t>许熙繁</t>
    </r>
  </si>
  <si>
    <r>
      <rPr>
        <sz val="11"/>
        <color theme="1"/>
        <rFont val="宋体"/>
        <family val="3"/>
        <charset val="134"/>
      </rPr>
      <t>林欣</t>
    </r>
  </si>
  <si>
    <r>
      <rPr>
        <sz val="11"/>
        <color theme="1"/>
        <rFont val="宋体"/>
        <family val="3"/>
        <charset val="134"/>
      </rPr>
      <t>袁剑波</t>
    </r>
  </si>
  <si>
    <r>
      <rPr>
        <sz val="11"/>
        <color theme="1"/>
        <rFont val="宋体"/>
        <family val="3"/>
        <charset val="134"/>
      </rPr>
      <t>陈鹏</t>
    </r>
  </si>
  <si>
    <r>
      <rPr>
        <sz val="11"/>
        <color theme="1"/>
        <rFont val="宋体"/>
        <family val="3"/>
        <charset val="134"/>
      </rPr>
      <t>李世杰</t>
    </r>
  </si>
  <si>
    <r>
      <rPr>
        <sz val="11"/>
        <color theme="1"/>
        <rFont val="宋体"/>
        <family val="3"/>
        <charset val="134"/>
      </rPr>
      <t>亓利强</t>
    </r>
  </si>
  <si>
    <r>
      <rPr>
        <sz val="11"/>
        <color theme="1"/>
        <rFont val="宋体"/>
        <family val="3"/>
        <charset val="134"/>
      </rPr>
      <t>王焕然</t>
    </r>
  </si>
  <si>
    <r>
      <rPr>
        <sz val="11"/>
        <color theme="1"/>
        <rFont val="宋体"/>
        <family val="3"/>
        <charset val="134"/>
      </rPr>
      <t>刘泽鹏</t>
    </r>
  </si>
  <si>
    <r>
      <rPr>
        <sz val="11"/>
        <color theme="1"/>
        <rFont val="宋体"/>
        <family val="3"/>
        <charset val="134"/>
      </rPr>
      <t>谢清</t>
    </r>
  </si>
  <si>
    <r>
      <rPr>
        <sz val="11"/>
        <color theme="1"/>
        <rFont val="宋体"/>
        <family val="3"/>
        <charset val="134"/>
      </rPr>
      <t>刘斌</t>
    </r>
  </si>
  <si>
    <r>
      <rPr>
        <sz val="11"/>
        <color theme="1"/>
        <rFont val="宋体"/>
        <family val="3"/>
        <charset val="134"/>
      </rPr>
      <t>胡庆国</t>
    </r>
  </si>
  <si>
    <r>
      <rPr>
        <sz val="11"/>
        <color theme="1"/>
        <rFont val="宋体"/>
        <family val="3"/>
        <charset val="134"/>
      </rPr>
      <t>徐湘婷</t>
    </r>
  </si>
  <si>
    <r>
      <rPr>
        <sz val="11"/>
        <color theme="1"/>
        <rFont val="宋体"/>
        <family val="3"/>
        <charset val="134"/>
      </rPr>
      <t>余晓蓝</t>
    </r>
  </si>
  <si>
    <r>
      <rPr>
        <sz val="11"/>
        <color theme="1"/>
        <rFont val="宋体"/>
        <family val="3"/>
        <charset val="134"/>
      </rPr>
      <t>左洋洋</t>
    </r>
  </si>
  <si>
    <r>
      <rPr>
        <sz val="11"/>
        <color theme="1"/>
        <rFont val="宋体"/>
        <family val="3"/>
        <charset val="134"/>
      </rPr>
      <t>周莞</t>
    </r>
  </si>
  <si>
    <r>
      <rPr>
        <sz val="11"/>
        <color theme="1"/>
        <rFont val="宋体"/>
        <family val="3"/>
        <charset val="134"/>
      </rPr>
      <t>彭笠</t>
    </r>
  </si>
  <si>
    <r>
      <rPr>
        <sz val="11"/>
        <color theme="1"/>
        <rFont val="宋体"/>
        <family val="3"/>
        <charset val="134"/>
      </rPr>
      <t>罗东序</t>
    </r>
  </si>
  <si>
    <r>
      <rPr>
        <sz val="11"/>
        <rFont val="宋体"/>
        <family val="3"/>
        <charset val="134"/>
      </rPr>
      <t>郑天玉</t>
    </r>
  </si>
  <si>
    <r>
      <rPr>
        <sz val="11"/>
        <rFont val="宋体"/>
        <family val="3"/>
        <charset val="134"/>
      </rPr>
      <t>交规专硕</t>
    </r>
  </si>
  <si>
    <r>
      <rPr>
        <sz val="11"/>
        <rFont val="宋体"/>
        <family val="3"/>
        <charset val="134"/>
      </rPr>
      <t>高愿</t>
    </r>
  </si>
  <si>
    <r>
      <rPr>
        <sz val="11"/>
        <rFont val="宋体"/>
        <family val="3"/>
        <charset val="134"/>
      </rPr>
      <t>武思嘉</t>
    </r>
  </si>
  <si>
    <r>
      <rPr>
        <sz val="11"/>
        <rFont val="宋体"/>
        <family val="3"/>
        <charset val="134"/>
      </rPr>
      <t>张冲</t>
    </r>
  </si>
  <si>
    <r>
      <rPr>
        <sz val="11"/>
        <rFont val="宋体"/>
        <family val="3"/>
        <charset val="134"/>
      </rPr>
      <t>宋莉萍</t>
    </r>
  </si>
  <si>
    <r>
      <rPr>
        <sz val="11"/>
        <rFont val="宋体"/>
        <family val="3"/>
        <charset val="134"/>
      </rPr>
      <t>陈颖</t>
    </r>
  </si>
  <si>
    <r>
      <rPr>
        <sz val="11"/>
        <rFont val="宋体"/>
        <family val="3"/>
        <charset val="134"/>
      </rPr>
      <t>物流专硕</t>
    </r>
  </si>
  <si>
    <r>
      <rPr>
        <sz val="11"/>
        <rFont val="宋体"/>
        <family val="3"/>
        <charset val="134"/>
      </rPr>
      <t>王风华</t>
    </r>
  </si>
  <si>
    <r>
      <rPr>
        <sz val="11"/>
        <rFont val="宋体"/>
        <family val="3"/>
        <charset val="134"/>
      </rPr>
      <t>刘梦</t>
    </r>
  </si>
  <si>
    <r>
      <rPr>
        <sz val="11"/>
        <rFont val="宋体"/>
        <family val="3"/>
        <charset val="134"/>
      </rPr>
      <t>黄晴</t>
    </r>
  </si>
  <si>
    <r>
      <rPr>
        <sz val="11"/>
        <rFont val="宋体"/>
        <family val="3"/>
        <charset val="134"/>
      </rPr>
      <t>柳伍生</t>
    </r>
  </si>
  <si>
    <r>
      <rPr>
        <sz val="11"/>
        <rFont val="宋体"/>
        <family val="3"/>
        <charset val="134"/>
      </rPr>
      <t>朱智远</t>
    </r>
  </si>
  <si>
    <r>
      <rPr>
        <sz val="11"/>
        <rFont val="宋体"/>
        <family val="3"/>
        <charset val="134"/>
      </rPr>
      <t>徐雨洁</t>
    </r>
  </si>
  <si>
    <r>
      <rPr>
        <sz val="11"/>
        <rFont val="宋体"/>
        <family val="3"/>
        <charset val="134"/>
      </rPr>
      <t>庞涵艺</t>
    </r>
  </si>
  <si>
    <r>
      <rPr>
        <sz val="11"/>
        <rFont val="宋体"/>
        <family val="3"/>
        <charset val="134"/>
      </rPr>
      <t>聂晴晴</t>
    </r>
  </si>
  <si>
    <r>
      <rPr>
        <sz val="11"/>
        <rFont val="宋体"/>
        <family val="3"/>
        <charset val="134"/>
      </rPr>
      <t>肖勇超</t>
    </r>
  </si>
  <si>
    <r>
      <rPr>
        <sz val="11"/>
        <rFont val="宋体"/>
        <family val="3"/>
        <charset val="134"/>
      </rPr>
      <t>李帅</t>
    </r>
  </si>
  <si>
    <r>
      <rPr>
        <sz val="11"/>
        <rFont val="宋体"/>
        <family val="3"/>
        <charset val="134"/>
      </rPr>
      <t>林兴龙</t>
    </r>
  </si>
  <si>
    <r>
      <rPr>
        <sz val="11"/>
        <rFont val="宋体"/>
        <family val="3"/>
        <charset val="134"/>
      </rPr>
      <t>陶君霞</t>
    </r>
  </si>
  <si>
    <r>
      <rPr>
        <sz val="11"/>
        <rFont val="宋体"/>
        <family val="3"/>
        <charset val="134"/>
      </rPr>
      <t>杜李杰</t>
    </r>
  </si>
  <si>
    <r>
      <rPr>
        <sz val="11"/>
        <rFont val="宋体"/>
        <family val="3"/>
        <charset val="134"/>
      </rPr>
      <t>王长春</t>
    </r>
  </si>
  <si>
    <r>
      <rPr>
        <sz val="11"/>
        <rFont val="宋体"/>
        <family val="3"/>
        <charset val="134"/>
      </rPr>
      <t>龚凯</t>
    </r>
  </si>
  <si>
    <r>
      <rPr>
        <sz val="11"/>
        <rFont val="宋体"/>
        <family val="3"/>
        <charset val="134"/>
      </rPr>
      <t>于文雅</t>
    </r>
  </si>
  <si>
    <r>
      <rPr>
        <sz val="11"/>
        <rFont val="宋体"/>
        <family val="3"/>
        <charset val="134"/>
      </rPr>
      <t>苏贤</t>
    </r>
  </si>
  <si>
    <r>
      <rPr>
        <sz val="11"/>
        <rFont val="宋体"/>
        <family val="3"/>
        <charset val="134"/>
      </rPr>
      <t>杨舟</t>
    </r>
  </si>
  <si>
    <r>
      <rPr>
        <sz val="11"/>
        <rFont val="宋体"/>
        <family val="3"/>
        <charset val="134"/>
      </rPr>
      <t>徐慎</t>
    </r>
  </si>
  <si>
    <r>
      <rPr>
        <sz val="11"/>
        <rFont val="宋体"/>
        <family val="3"/>
        <charset val="134"/>
      </rPr>
      <t>罗灿</t>
    </r>
  </si>
  <si>
    <r>
      <rPr>
        <sz val="11"/>
        <rFont val="宋体"/>
        <family val="3"/>
        <charset val="134"/>
      </rPr>
      <t>杜中杰</t>
    </r>
  </si>
  <si>
    <r>
      <rPr>
        <sz val="11"/>
        <rFont val="宋体"/>
        <family val="3"/>
        <charset val="134"/>
      </rPr>
      <t>程向昕</t>
    </r>
  </si>
  <si>
    <r>
      <rPr>
        <sz val="11"/>
        <rFont val="宋体"/>
        <family val="3"/>
        <charset val="134"/>
      </rPr>
      <t>彭欣</t>
    </r>
  </si>
  <si>
    <r>
      <rPr>
        <sz val="11"/>
        <rFont val="宋体"/>
        <family val="3"/>
        <charset val="134"/>
      </rPr>
      <t>刘会林</t>
    </r>
  </si>
  <si>
    <r>
      <rPr>
        <sz val="11"/>
        <color rgb="FF00B050"/>
        <rFont val="宋体"/>
        <family val="3"/>
        <charset val="134"/>
      </rPr>
      <t>长沙理工大学专业学位研究生</t>
    </r>
    <r>
      <rPr>
        <sz val="11"/>
        <color rgb="FF00B050"/>
        <rFont val="Times New Roman"/>
        <family val="1"/>
      </rPr>
      <t>“</t>
    </r>
    <r>
      <rPr>
        <sz val="11"/>
        <color rgb="FF00B050"/>
        <rFont val="宋体"/>
        <family val="3"/>
        <charset val="134"/>
      </rPr>
      <t>实践创新与创业能力提升计划</t>
    </r>
    <r>
      <rPr>
        <sz val="11"/>
        <color rgb="FF00B050"/>
        <rFont val="Times New Roman"/>
        <family val="1"/>
      </rPr>
      <t>”</t>
    </r>
    <r>
      <rPr>
        <sz val="11"/>
        <color rgb="FF00B050"/>
        <rFont val="宋体"/>
        <family val="3"/>
        <charset val="134"/>
      </rPr>
      <t>项目，</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月，项目负责人，未结题。</t>
    </r>
  </si>
  <si>
    <r>
      <t>2019</t>
    </r>
    <r>
      <rPr>
        <sz val="11"/>
        <color rgb="FF00B050"/>
        <rFont val="宋体"/>
        <family val="3"/>
        <charset val="134"/>
      </rPr>
      <t>年</t>
    </r>
    <r>
      <rPr>
        <sz val="11"/>
        <color rgb="FF00B050"/>
        <rFont val="Times New Roman"/>
        <family val="1"/>
      </rPr>
      <t>5</t>
    </r>
    <r>
      <rPr>
        <sz val="11"/>
        <color rgb="FF00B050"/>
        <rFont val="宋体"/>
        <family val="3"/>
        <charset val="134"/>
      </rPr>
      <t>月</t>
    </r>
    <r>
      <rPr>
        <sz val="11"/>
        <color rgb="FF00B050"/>
        <rFont val="Times New Roman"/>
        <family val="1"/>
      </rPr>
      <t xml:space="preserve"> </t>
    </r>
    <r>
      <rPr>
        <sz val="11"/>
        <color rgb="FF00B050"/>
        <rFont val="宋体"/>
        <family val="3"/>
        <charset val="134"/>
      </rPr>
      <t>湖南省研究生科研创新项目《基于遥感卫星影像的黑臭水体识别算法研究》</t>
    </r>
    <r>
      <rPr>
        <sz val="11"/>
        <color rgb="FF00B050"/>
        <rFont val="Times New Roman"/>
        <family val="1"/>
      </rPr>
      <t xml:space="preserve"> </t>
    </r>
    <r>
      <rPr>
        <sz val="11"/>
        <color rgb="FF00B050"/>
        <rFont val="宋体"/>
        <family val="3"/>
        <charset val="134"/>
      </rPr>
      <t>主持未结题</t>
    </r>
    <r>
      <rPr>
        <sz val="11"/>
        <color rgb="FF00B050"/>
        <rFont val="Times New Roman"/>
        <family val="1"/>
      </rPr>
      <t xml:space="preserve"> </t>
    </r>
    <r>
      <rPr>
        <sz val="11"/>
        <color rgb="FF00B050"/>
        <rFont val="宋体"/>
        <family val="3"/>
        <charset val="134"/>
      </rPr>
      <t>（</t>
    </r>
    <r>
      <rPr>
        <sz val="11"/>
        <color rgb="FF00B050"/>
        <rFont val="Times New Roman"/>
        <family val="1"/>
      </rPr>
      <t>1</t>
    </r>
    <r>
      <rPr>
        <sz val="11"/>
        <color rgb="FF00B050"/>
        <rFont val="宋体"/>
        <family val="3"/>
        <charset val="134"/>
      </rPr>
      <t>分）。</t>
    </r>
  </si>
  <si>
    <r>
      <rPr>
        <sz val="11"/>
        <color rgb="FF00B050"/>
        <rFont val="宋体"/>
        <family val="3"/>
        <charset val="134"/>
      </rPr>
      <t>《移动便捷式拉拔剪切仪》（实用新型专利，</t>
    </r>
    <r>
      <rPr>
        <sz val="11"/>
        <color rgb="FF00B050"/>
        <rFont val="Times New Roman"/>
        <family val="1"/>
      </rPr>
      <t>2018</t>
    </r>
    <r>
      <rPr>
        <sz val="11"/>
        <color rgb="FF00B050"/>
        <rFont val="宋体"/>
        <family val="3"/>
        <charset val="134"/>
      </rPr>
      <t>年</t>
    </r>
    <r>
      <rPr>
        <sz val="11"/>
        <color rgb="FF00B050"/>
        <rFont val="Times New Roman"/>
        <family val="1"/>
      </rPr>
      <t>10</t>
    </r>
    <r>
      <rPr>
        <sz val="11"/>
        <color rgb="FF00B050"/>
        <rFont val="宋体"/>
        <family val="3"/>
        <charset val="134"/>
      </rPr>
      <t>月，第二作者非导师第一作者）计分</t>
    </r>
    <r>
      <rPr>
        <sz val="11"/>
        <color rgb="FF00B050"/>
        <rFont val="Times New Roman"/>
        <family val="1"/>
      </rPr>
      <t>0.2</t>
    </r>
    <r>
      <rPr>
        <sz val="11"/>
        <color rgb="FF00B050"/>
        <rFont val="宋体"/>
        <family val="3"/>
        <charset val="134"/>
      </rPr>
      <t>。</t>
    </r>
  </si>
  <si>
    <r>
      <rPr>
        <sz val="11"/>
        <color rgb="FF00B050"/>
        <rFont val="宋体"/>
        <family val="3"/>
        <charset val="134"/>
      </rPr>
      <t>《基于</t>
    </r>
    <r>
      <rPr>
        <sz val="11"/>
        <color rgb="FF00B050"/>
        <rFont val="Times New Roman"/>
        <family val="1"/>
      </rPr>
      <t>PSInSAR</t>
    </r>
    <r>
      <rPr>
        <sz val="11"/>
        <color rgb="FF00B050"/>
        <rFont val="宋体"/>
        <family val="3"/>
        <charset val="134"/>
      </rPr>
      <t>的某水溶开采矿区沉降预测》，地理空间信息，中文核心，</t>
    </r>
    <r>
      <rPr>
        <sz val="11"/>
        <color rgb="FF00B050"/>
        <rFont val="Times New Roman"/>
        <family val="1"/>
      </rPr>
      <t>2019</t>
    </r>
    <r>
      <rPr>
        <sz val="11"/>
        <color rgb="FF00B050"/>
        <rFont val="宋体"/>
        <family val="3"/>
        <charset val="134"/>
      </rPr>
      <t>年</t>
    </r>
    <r>
      <rPr>
        <sz val="11"/>
        <color rgb="FF00B050"/>
        <rFont val="Times New Roman"/>
        <family val="1"/>
      </rPr>
      <t>6</t>
    </r>
    <r>
      <rPr>
        <sz val="11"/>
        <color rgb="FF00B050"/>
        <rFont val="宋体"/>
        <family val="3"/>
        <charset val="134"/>
      </rPr>
      <t>月录用，第一作者，（</t>
    </r>
    <r>
      <rPr>
        <sz val="11"/>
        <color rgb="FF00B050"/>
        <rFont val="Times New Roman"/>
        <family val="1"/>
      </rPr>
      <t>3</t>
    </r>
    <r>
      <rPr>
        <sz val="11"/>
        <color rgb="FF00B050"/>
        <rFont val="宋体"/>
        <family val="3"/>
        <charset val="134"/>
      </rPr>
      <t>分）。</t>
    </r>
  </si>
  <si>
    <r>
      <rPr>
        <sz val="11"/>
        <color rgb="FF00B050"/>
        <rFont val="宋体"/>
        <family val="3"/>
        <charset val="134"/>
      </rPr>
      <t>《荷载与硫酸盐腐蚀耦合作用下沥青碎石损伤和性能衰减研究》</t>
    </r>
    <r>
      <rPr>
        <sz val="11"/>
        <color rgb="FF00B050"/>
        <rFont val="Times New Roman"/>
        <family val="1"/>
      </rPr>
      <t>2019</t>
    </r>
    <r>
      <rPr>
        <sz val="11"/>
        <color rgb="FF00B050"/>
        <rFont val="宋体"/>
        <family val="3"/>
        <charset val="134"/>
      </rPr>
      <t>年</t>
    </r>
    <r>
      <rPr>
        <sz val="11"/>
        <color rgb="FF00B050"/>
        <rFont val="Times New Roman"/>
        <family val="1"/>
      </rPr>
      <t>“</t>
    </r>
    <r>
      <rPr>
        <sz val="11"/>
        <color rgb="FF00B050"/>
        <rFont val="宋体"/>
        <family val="3"/>
        <charset val="134"/>
      </rPr>
      <t>实践创新与创业能力提升计划</t>
    </r>
    <r>
      <rPr>
        <sz val="11"/>
        <color rgb="FF00B050"/>
        <rFont val="Times New Roman"/>
        <family val="1"/>
      </rPr>
      <t>”</t>
    </r>
    <r>
      <rPr>
        <sz val="11"/>
        <color rgb="FF00B050"/>
        <rFont val="宋体"/>
        <family val="3"/>
        <charset val="134"/>
      </rPr>
      <t>项目立项，未结题，</t>
    </r>
    <r>
      <rPr>
        <sz val="11"/>
        <color rgb="FF00B050"/>
        <rFont val="Times New Roman"/>
        <family val="1"/>
      </rPr>
      <t>0.4</t>
    </r>
    <r>
      <rPr>
        <sz val="11"/>
        <color rgb="FF00B050"/>
        <rFont val="宋体"/>
        <family val="3"/>
        <charset val="134"/>
      </rPr>
      <t>分。</t>
    </r>
  </si>
  <si>
    <r>
      <t>2019</t>
    </r>
    <r>
      <rPr>
        <sz val="11"/>
        <color rgb="FF00B050"/>
        <rFont val="宋体"/>
        <family val="3"/>
        <charset val="134"/>
      </rPr>
      <t>年</t>
    </r>
    <r>
      <rPr>
        <sz val="11"/>
        <color rgb="FF00B050"/>
        <rFont val="Times New Roman"/>
        <family val="1"/>
      </rPr>
      <t>8</t>
    </r>
    <r>
      <rPr>
        <sz val="11"/>
        <color rgb="FF00B050"/>
        <rFont val="宋体"/>
        <family val="3"/>
        <charset val="134"/>
      </rPr>
      <t>月，《</t>
    </r>
    <r>
      <rPr>
        <sz val="11"/>
        <color rgb="FF00B050"/>
        <rFont val="Times New Roman"/>
        <family val="1"/>
      </rPr>
      <t>PTD</t>
    </r>
    <r>
      <rPr>
        <sz val="11"/>
        <color rgb="FF00B050"/>
        <rFont val="宋体"/>
        <family val="3"/>
        <charset val="134"/>
      </rPr>
      <t>滤波格网参数的等值线确定方法》，应用激光，</t>
    </r>
    <r>
      <rPr>
        <sz val="11"/>
        <color rgb="FF00B050"/>
        <rFont val="Times New Roman"/>
        <family val="1"/>
      </rPr>
      <t>CSCD</t>
    </r>
    <r>
      <rPr>
        <sz val="11"/>
        <color rgb="FF00B050"/>
        <rFont val="宋体"/>
        <family val="3"/>
        <charset val="134"/>
      </rPr>
      <t>拓展，第一作者，（</t>
    </r>
    <r>
      <rPr>
        <sz val="11"/>
        <color rgb="FF00B050"/>
        <rFont val="Times New Roman"/>
        <family val="1"/>
      </rPr>
      <t>5</t>
    </r>
    <r>
      <rPr>
        <sz val="11"/>
        <color rgb="FF00B050"/>
        <rFont val="宋体"/>
        <family val="3"/>
        <charset val="134"/>
      </rPr>
      <t>分）。</t>
    </r>
  </si>
  <si>
    <r>
      <rPr>
        <sz val="11"/>
        <color rgb="FF00B050"/>
        <rFont val="宋体"/>
        <family val="3"/>
        <charset val="134"/>
      </rPr>
      <t>省级研究生科研创新项目（未结题），基于车流轨迹推演的平面交叉口慢行交通一体化优化模型与仿真评价，第一负责人。</t>
    </r>
  </si>
  <si>
    <r>
      <t>.2019</t>
    </r>
    <r>
      <rPr>
        <sz val="11"/>
        <color rgb="FF00B050"/>
        <rFont val="宋体"/>
        <family val="3"/>
        <charset val="134"/>
      </rPr>
      <t>年</t>
    </r>
    <r>
      <rPr>
        <sz val="11"/>
        <color rgb="FF00B050"/>
        <rFont val="Times New Roman"/>
        <family val="1"/>
      </rPr>
      <t>9</t>
    </r>
    <r>
      <rPr>
        <sz val="11"/>
        <color rgb="FF00B050"/>
        <rFont val="宋体"/>
        <family val="3"/>
        <charset val="134"/>
      </rPr>
      <t>月《</t>
    </r>
    <r>
      <rPr>
        <sz val="11"/>
        <color rgb="FF00B050"/>
        <rFont val="Times New Roman"/>
        <family val="1"/>
      </rPr>
      <t>TB</t>
    </r>
    <r>
      <rPr>
        <sz val="11"/>
        <color rgb="FF00B050"/>
        <rFont val="宋体"/>
        <family val="3"/>
        <charset val="134"/>
      </rPr>
      <t>胶粉改性沥青发展动态》，塑料（</t>
    </r>
    <r>
      <rPr>
        <sz val="11"/>
        <color rgb="FF00B050"/>
        <rFont val="Times New Roman"/>
        <family val="1"/>
      </rPr>
      <t>CSCD</t>
    </r>
    <r>
      <rPr>
        <sz val="11"/>
        <color rgb="FF00B050"/>
        <rFont val="宋体"/>
        <family val="3"/>
        <charset val="134"/>
      </rPr>
      <t>）第二作者（导师为第一作者），文章已录用未见刊。</t>
    </r>
  </si>
  <si>
    <r>
      <t>“</t>
    </r>
    <r>
      <rPr>
        <sz val="11"/>
        <color rgb="FF00B050"/>
        <rFont val="宋体"/>
        <family val="3"/>
        <charset val="134"/>
      </rPr>
      <t>实践创新与创业能力提升计划</t>
    </r>
    <r>
      <rPr>
        <sz val="11"/>
        <color rgb="FF00B050"/>
        <rFont val="Times New Roman"/>
        <family val="1"/>
      </rPr>
      <t>”</t>
    </r>
    <r>
      <rPr>
        <sz val="11"/>
        <color rgb="FF00B050"/>
        <rFont val="宋体"/>
        <family val="3"/>
        <charset val="134"/>
      </rPr>
      <t>项目，</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月，项目负责人，未结题</t>
    </r>
    <r>
      <rPr>
        <sz val="11"/>
        <color rgb="FF00B050"/>
        <rFont val="Times New Roman"/>
        <family val="1"/>
      </rPr>
      <t xml:space="preserve"> </t>
    </r>
    <r>
      <rPr>
        <sz val="11"/>
        <color rgb="FF00B050"/>
        <rFont val="宋体"/>
        <family val="3"/>
        <charset val="134"/>
      </rPr>
      <t>。</t>
    </r>
  </si>
  <si>
    <r>
      <t>“</t>
    </r>
    <r>
      <rPr>
        <sz val="11"/>
        <color rgb="FF00B050"/>
        <rFont val="宋体"/>
        <family val="3"/>
        <charset val="134"/>
      </rPr>
      <t>实践创新与创业能力提升计划</t>
    </r>
    <r>
      <rPr>
        <sz val="11"/>
        <color rgb="FF00B050"/>
        <rFont val="Times New Roman"/>
        <family val="1"/>
      </rPr>
      <t>”</t>
    </r>
    <r>
      <rPr>
        <sz val="11"/>
        <color rgb="FF00B050"/>
        <rFont val="宋体"/>
        <family val="3"/>
        <charset val="134"/>
      </rPr>
      <t>项目，</t>
    </r>
    <r>
      <rPr>
        <sz val="11"/>
        <color rgb="FF00B050"/>
        <rFont val="Times New Roman"/>
        <family val="1"/>
      </rPr>
      <t>2019.7.</t>
    </r>
    <r>
      <rPr>
        <sz val="11"/>
        <color rgb="FF00B050"/>
        <rFont val="宋体"/>
        <family val="3"/>
        <charset val="134"/>
      </rPr>
      <t>负责人，未结题。</t>
    </r>
  </si>
  <si>
    <r>
      <t>2019</t>
    </r>
    <r>
      <rPr>
        <sz val="11"/>
        <color rgb="FF00B050"/>
        <rFont val="宋体"/>
        <family val="3"/>
        <charset val="134"/>
      </rPr>
      <t>年</t>
    </r>
    <r>
      <rPr>
        <sz val="11"/>
        <color rgb="FF00B050"/>
        <rFont val="Times New Roman"/>
        <family val="1"/>
      </rPr>
      <t>1</t>
    </r>
    <r>
      <rPr>
        <sz val="11"/>
        <color rgb="FF00B050"/>
        <rFont val="宋体"/>
        <family val="3"/>
        <charset val="134"/>
      </rPr>
      <t>月，《水泥稳定砖与混凝土再生集料混合料的疲劳特性》</t>
    </r>
    <r>
      <rPr>
        <sz val="11"/>
        <color rgb="FF00B050"/>
        <rFont val="Times New Roman"/>
        <family val="1"/>
      </rPr>
      <t>,EI</t>
    </r>
    <r>
      <rPr>
        <sz val="11"/>
        <color rgb="FF00B050"/>
        <rFont val="宋体"/>
        <family val="3"/>
        <charset val="134"/>
      </rPr>
      <t>，第二作者。</t>
    </r>
  </si>
  <si>
    <r>
      <t>2019</t>
    </r>
    <r>
      <rPr>
        <sz val="11"/>
        <color rgb="FF00B050"/>
        <rFont val="宋体"/>
        <family val="3"/>
        <charset val="134"/>
      </rPr>
      <t xml:space="preserve">年，《绿色供应链协调优化》校级研究生科研创新项目，未结题，项目负责人。
</t>
    </r>
  </si>
  <si>
    <r>
      <rPr>
        <sz val="11"/>
        <color rgb="FF00B050"/>
        <rFont val="宋体"/>
        <family val="3"/>
        <charset val="134"/>
      </rPr>
      <t>主持校级研究生科研项目《沥青路面新型快速修补材料研制及其粘附机理研究》（未结题）。</t>
    </r>
  </si>
  <si>
    <r>
      <rPr>
        <sz val="11"/>
        <color rgb="FF00B050"/>
        <rFont val="宋体"/>
        <family val="3"/>
        <charset val="134"/>
      </rPr>
      <t>主持校级研究生科研项目《沥青混合料集料特性对压实过程的体积特性影响机理研究》（未结题）。</t>
    </r>
  </si>
  <si>
    <r>
      <rPr>
        <sz val="11"/>
        <color rgb="FF00B050"/>
        <rFont val="宋体"/>
        <family val="3"/>
        <charset val="134"/>
      </rPr>
      <t>《栅格</t>
    </r>
    <r>
      <rPr>
        <sz val="11"/>
        <color rgb="FF00B050"/>
        <rFont val="Times New Roman"/>
        <family val="1"/>
      </rPr>
      <t>DEM</t>
    </r>
    <r>
      <rPr>
        <sz val="11"/>
        <color rgb="FF00B050"/>
        <rFont val="宋体"/>
        <family val="3"/>
        <charset val="134"/>
      </rPr>
      <t>微地形分类的</t>
    </r>
    <r>
      <rPr>
        <sz val="11"/>
        <color rgb="FF00B050"/>
        <rFont val="Times New Roman"/>
        <family val="1"/>
      </rPr>
      <t>BP</t>
    </r>
    <r>
      <rPr>
        <sz val="11"/>
        <color rgb="FF00B050"/>
        <rFont val="宋体"/>
        <family val="3"/>
        <charset val="134"/>
      </rPr>
      <t>神经网络法》</t>
    </r>
    <r>
      <rPr>
        <sz val="11"/>
        <color rgb="FF00B050"/>
        <rFont val="Times New Roman"/>
        <family val="1"/>
      </rPr>
      <t>(</t>
    </r>
    <r>
      <rPr>
        <sz val="11"/>
        <color rgb="FF00B050"/>
        <rFont val="宋体"/>
        <family val="3"/>
        <charset val="134"/>
      </rPr>
      <t>测绘通报，</t>
    </r>
    <r>
      <rPr>
        <sz val="11"/>
        <color rgb="FF00B050"/>
        <rFont val="Times New Roman"/>
        <family val="1"/>
      </rPr>
      <t>CSCD</t>
    </r>
    <r>
      <rPr>
        <sz val="11"/>
        <color rgb="FF00B050"/>
        <rFont val="宋体"/>
        <family val="3"/>
        <charset val="134"/>
      </rPr>
      <t>期刊拓展库，</t>
    </r>
    <r>
      <rPr>
        <sz val="11"/>
        <color rgb="FF00B050"/>
        <rFont val="Times New Roman"/>
        <family val="1"/>
      </rPr>
      <t>2019</t>
    </r>
    <r>
      <rPr>
        <sz val="11"/>
        <color rgb="FF00B050"/>
        <rFont val="宋体"/>
        <family val="3"/>
        <charset val="134"/>
      </rPr>
      <t>年</t>
    </r>
    <r>
      <rPr>
        <sz val="11"/>
        <color rgb="FF00B050"/>
        <rFont val="Times New Roman"/>
        <family val="1"/>
      </rPr>
      <t>9</t>
    </r>
    <r>
      <rPr>
        <sz val="11"/>
        <color rgb="FF00B050"/>
        <rFont val="宋体"/>
        <family val="3"/>
        <charset val="134"/>
      </rPr>
      <t>月已录用，第二作者导师第一</t>
    </r>
    <r>
      <rPr>
        <sz val="11"/>
        <color rgb="FF00B050"/>
        <rFont val="Times New Roman"/>
        <family val="1"/>
      </rPr>
      <t>)</t>
    </r>
    <r>
      <rPr>
        <sz val="11"/>
        <color rgb="FF00B050"/>
        <rFont val="宋体"/>
        <family val="3"/>
        <charset val="134"/>
      </rPr>
      <t>计分</t>
    </r>
    <r>
      <rPr>
        <sz val="11"/>
        <color rgb="FF00B050"/>
        <rFont val="Times New Roman"/>
        <family val="1"/>
      </rPr>
      <t>4</t>
    </r>
    <r>
      <rPr>
        <sz val="11"/>
        <color rgb="FF00B050"/>
        <rFont val="宋体"/>
        <family val="3"/>
        <charset val="134"/>
      </rPr>
      <t>。</t>
    </r>
  </si>
  <si>
    <r>
      <t>“</t>
    </r>
    <r>
      <rPr>
        <sz val="11"/>
        <color rgb="FF00B050"/>
        <rFont val="宋体"/>
        <family val="3"/>
        <charset val="134"/>
      </rPr>
      <t>实践创新与创业能力提升计划</t>
    </r>
    <r>
      <rPr>
        <sz val="11"/>
        <color rgb="FF00B050"/>
        <rFont val="Times New Roman"/>
        <family val="1"/>
      </rPr>
      <t>”</t>
    </r>
    <r>
      <rPr>
        <sz val="11"/>
        <color rgb="FF00B050"/>
        <rFont val="宋体"/>
        <family val="3"/>
        <charset val="134"/>
      </rPr>
      <t>项目，</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月，项目负责人，未结题，</t>
    </r>
    <r>
      <rPr>
        <sz val="11"/>
        <color rgb="FF00B050"/>
        <rFont val="Times New Roman"/>
        <family val="1"/>
      </rPr>
      <t>0.4</t>
    </r>
    <r>
      <rPr>
        <sz val="11"/>
        <color rgb="FF00B050"/>
        <rFont val="宋体"/>
        <family val="3"/>
        <charset val="134"/>
      </rPr>
      <t>分。</t>
    </r>
    <phoneticPr fontId="10" type="noConversion"/>
  </si>
  <si>
    <r>
      <t>2018/12/1</t>
    </r>
    <r>
      <rPr>
        <sz val="11"/>
        <color rgb="FF00B050"/>
        <rFont val="宋体"/>
        <family val="3"/>
        <charset val="134"/>
      </rPr>
      <t>、水泥混凝土路面结构设计辅助软件</t>
    </r>
    <r>
      <rPr>
        <sz val="11"/>
        <color rgb="FF00B050"/>
        <rFont val="Times New Roman"/>
        <family val="1"/>
      </rPr>
      <t>V1.0</t>
    </r>
    <r>
      <rPr>
        <sz val="11"/>
        <color rgb="FF00B050"/>
        <rFont val="宋体"/>
        <family val="3"/>
        <charset val="134"/>
      </rPr>
      <t>、登记号：</t>
    </r>
    <r>
      <rPr>
        <sz val="11"/>
        <color rgb="FF00B050"/>
        <rFont val="Times New Roman"/>
        <family val="1"/>
      </rPr>
      <t>2018SR1000213</t>
    </r>
    <r>
      <rPr>
        <sz val="11"/>
        <color rgb="FF00B050"/>
        <rFont val="宋体"/>
        <family val="3"/>
        <charset val="134"/>
      </rPr>
      <t>、软件著作权、第二作者</t>
    </r>
    <r>
      <rPr>
        <sz val="11"/>
        <color rgb="FF00B050"/>
        <rFont val="Times New Roman"/>
        <family val="1"/>
      </rPr>
      <t>(</t>
    </r>
    <r>
      <rPr>
        <sz val="11"/>
        <color rgb="FF00B050"/>
        <rFont val="宋体"/>
        <family val="3"/>
        <charset val="134"/>
      </rPr>
      <t>导师第一</t>
    </r>
    <r>
      <rPr>
        <sz val="11"/>
        <color rgb="FF00B050"/>
        <rFont val="Times New Roman"/>
        <family val="1"/>
      </rPr>
      <t>)</t>
    </r>
    <r>
      <rPr>
        <sz val="11"/>
        <color rgb="FF00B050"/>
        <rFont val="宋体"/>
        <family val="3"/>
        <charset val="134"/>
      </rPr>
      <t>，</t>
    </r>
    <r>
      <rPr>
        <sz val="11"/>
        <color rgb="FF00B050"/>
        <rFont val="Times New Roman"/>
        <family val="1"/>
      </rPr>
      <t>0.5</t>
    </r>
    <r>
      <rPr>
        <sz val="11"/>
        <color rgb="FF00B050"/>
        <rFont val="宋体"/>
        <family val="3"/>
        <charset val="134"/>
      </rPr>
      <t>分。</t>
    </r>
    <r>
      <rPr>
        <sz val="11"/>
        <color rgb="FF00B050"/>
        <rFont val="Times New Roman"/>
        <family val="1"/>
      </rPr>
      <t xml:space="preserve">
</t>
    </r>
    <r>
      <rPr>
        <sz val="11"/>
        <color rgb="FF00B050"/>
        <rFont val="宋体"/>
        <family val="3"/>
        <charset val="134"/>
      </rPr>
      <t>基于遗传算法和粘弹性理论的路基模量反算平台</t>
    </r>
    <r>
      <rPr>
        <sz val="11"/>
        <color rgb="FF00B050"/>
        <rFont val="Times New Roman"/>
        <family val="1"/>
      </rPr>
      <t>V1.0</t>
    </r>
    <r>
      <rPr>
        <sz val="11"/>
        <color rgb="FF00B050"/>
        <rFont val="宋体"/>
        <family val="3"/>
        <charset val="134"/>
      </rPr>
      <t>、登记号：</t>
    </r>
    <r>
      <rPr>
        <sz val="11"/>
        <color rgb="FF00B050"/>
        <rFont val="Times New Roman"/>
        <family val="1"/>
      </rPr>
      <t>2019SR0929245</t>
    </r>
    <r>
      <rPr>
        <sz val="11"/>
        <color rgb="FF00B050"/>
        <rFont val="宋体"/>
        <family val="3"/>
        <charset val="134"/>
      </rPr>
      <t>、软件著作权、第二作者</t>
    </r>
    <r>
      <rPr>
        <sz val="11"/>
        <color rgb="FF00B050"/>
        <rFont val="Times New Roman"/>
        <family val="1"/>
      </rPr>
      <t>(</t>
    </r>
    <r>
      <rPr>
        <sz val="11"/>
        <color rgb="FF00B050"/>
        <rFont val="宋体"/>
        <family val="3"/>
        <charset val="134"/>
      </rPr>
      <t>导师第一</t>
    </r>
    <r>
      <rPr>
        <sz val="11"/>
        <color rgb="FF00B050"/>
        <rFont val="Times New Roman"/>
        <family val="1"/>
      </rPr>
      <t>)</t>
    </r>
    <r>
      <rPr>
        <sz val="11"/>
        <color rgb="FF00B050"/>
        <rFont val="宋体"/>
        <family val="3"/>
        <charset val="134"/>
      </rPr>
      <t>，</t>
    </r>
    <r>
      <rPr>
        <sz val="11"/>
        <color rgb="FF00B050"/>
        <rFont val="Times New Roman"/>
        <family val="1"/>
      </rPr>
      <t>0.5</t>
    </r>
    <r>
      <rPr>
        <sz val="11"/>
        <color rgb="FF00B050"/>
        <rFont val="宋体"/>
        <family val="3"/>
        <charset val="134"/>
      </rPr>
      <t>分。</t>
    </r>
    <phoneticPr fontId="10" type="noConversion"/>
  </si>
  <si>
    <r>
      <rPr>
        <sz val="11"/>
        <color rgb="FF00B050"/>
        <rFont val="宋体"/>
        <family val="3"/>
        <charset val="134"/>
      </rPr>
      <t>《</t>
    </r>
    <r>
      <rPr>
        <sz val="11"/>
        <color rgb="FF00B050"/>
        <rFont val="Times New Roman"/>
        <family val="1"/>
      </rPr>
      <t>Investigation of the fatigue modulus decay in cement stabilized base material by considering the difference between compressive and tensile modulus</t>
    </r>
    <r>
      <rPr>
        <sz val="11"/>
        <color rgb="FF00B050"/>
        <rFont val="宋体"/>
        <family val="3"/>
        <charset val="134"/>
      </rPr>
      <t>》</t>
    </r>
    <r>
      <rPr>
        <sz val="11"/>
        <color rgb="FF00B050"/>
        <rFont val="Times New Roman"/>
        <family val="1"/>
      </rPr>
      <t>(Construction and Building Materials</t>
    </r>
    <r>
      <rPr>
        <sz val="11"/>
        <color rgb="FF00B050"/>
        <rFont val="宋体"/>
        <family val="3"/>
        <charset val="134"/>
      </rPr>
      <t>，</t>
    </r>
    <r>
      <rPr>
        <sz val="11"/>
        <color rgb="FF00B050"/>
        <rFont val="Times New Roman"/>
        <family val="1"/>
      </rPr>
      <t>SCI</t>
    </r>
    <r>
      <rPr>
        <sz val="11"/>
        <color rgb="FF00B050"/>
        <rFont val="宋体"/>
        <family val="3"/>
        <charset val="134"/>
      </rPr>
      <t>检索，</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月、第二作者副导第一</t>
    </r>
    <r>
      <rPr>
        <sz val="11"/>
        <color rgb="FF00B050"/>
        <rFont val="Times New Roman"/>
        <family val="1"/>
      </rPr>
      <t>)</t>
    </r>
    <r>
      <rPr>
        <sz val="11"/>
        <color rgb="FF00B050"/>
        <rFont val="宋体"/>
        <family val="3"/>
        <charset val="134"/>
      </rPr>
      <t>记分</t>
    </r>
    <r>
      <rPr>
        <sz val="11"/>
        <color rgb="FF00B050"/>
        <rFont val="Times New Roman"/>
        <family val="1"/>
      </rPr>
      <t>12</t>
    </r>
    <r>
      <rPr>
        <sz val="11"/>
        <color rgb="FF00B050"/>
        <rFont val="宋体"/>
        <family val="3"/>
        <charset val="134"/>
      </rPr>
      <t>。</t>
    </r>
    <phoneticPr fontId="10" type="noConversion"/>
  </si>
  <si>
    <r>
      <rPr>
        <sz val="11"/>
        <color rgb="FF00B050"/>
        <rFont val="宋体"/>
        <family val="3"/>
        <charset val="134"/>
      </rPr>
      <t>《</t>
    </r>
    <r>
      <rPr>
        <sz val="11"/>
        <color rgb="FF00B050"/>
        <rFont val="Times New Roman"/>
        <family val="1"/>
      </rPr>
      <t>Nonlinear Fatigue Damage Model of Asphalt Mixture Based on Dynamic Modulus and Residual Strength Decay</t>
    </r>
    <r>
      <rPr>
        <sz val="11"/>
        <color rgb="FF00B050"/>
        <rFont val="宋体"/>
        <family val="3"/>
        <charset val="134"/>
      </rPr>
      <t>》</t>
    </r>
    <r>
      <rPr>
        <sz val="11"/>
        <color rgb="FF00B050"/>
        <rFont val="Times New Roman"/>
        <family val="1"/>
      </rPr>
      <t>.</t>
    </r>
    <r>
      <rPr>
        <sz val="11"/>
        <color rgb="FF00B050"/>
        <rFont val="宋体"/>
        <family val="3"/>
        <charset val="134"/>
      </rPr>
      <t>（</t>
    </r>
    <r>
      <rPr>
        <sz val="11"/>
        <color rgb="FF00B050"/>
        <rFont val="Times New Roman"/>
        <family val="1"/>
      </rPr>
      <t>Marterials</t>
    </r>
    <r>
      <rPr>
        <sz val="11"/>
        <color rgb="FF00B050"/>
        <rFont val="宋体"/>
        <family val="3"/>
        <charset val="134"/>
      </rPr>
      <t>，</t>
    </r>
    <r>
      <rPr>
        <sz val="11"/>
        <color rgb="FF00B050"/>
        <rFont val="Times New Roman"/>
        <family val="1"/>
      </rPr>
      <t>SCI</t>
    </r>
    <r>
      <rPr>
        <sz val="11"/>
        <color rgb="FF00B050"/>
        <rFont val="宋体"/>
        <family val="3"/>
        <charset val="134"/>
      </rPr>
      <t>检索，</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月，第二作者导师第一）计分</t>
    </r>
    <r>
      <rPr>
        <sz val="11"/>
        <color rgb="FF00B050"/>
        <rFont val="Times New Roman"/>
        <family val="1"/>
      </rPr>
      <t>12.8</t>
    </r>
    <r>
      <rPr>
        <sz val="11"/>
        <color rgb="FF00B050"/>
        <rFont val="宋体"/>
        <family val="3"/>
        <charset val="134"/>
      </rPr>
      <t>。</t>
    </r>
  </si>
  <si>
    <r>
      <t>2019</t>
    </r>
    <r>
      <rPr>
        <sz val="11"/>
        <color rgb="FF00B050"/>
        <rFont val="宋体"/>
        <family val="3"/>
        <charset val="134"/>
      </rPr>
      <t>年</t>
    </r>
    <r>
      <rPr>
        <sz val="11"/>
        <color rgb="FF00B050"/>
        <rFont val="Times New Roman"/>
        <family val="1"/>
      </rPr>
      <t>5</t>
    </r>
    <r>
      <rPr>
        <sz val="11"/>
        <color rgb="FF00B050"/>
        <rFont val="宋体"/>
        <family val="3"/>
        <charset val="134"/>
      </rPr>
      <t>月，《</t>
    </r>
    <r>
      <rPr>
        <sz val="11"/>
        <color rgb="FF00B050"/>
        <rFont val="Times New Roman"/>
        <family val="1"/>
      </rPr>
      <t>Ground Subsidence Investigation in Fuoshan, China,
Based on SBAS-InSAR Technology with
TerraSAR-X Images</t>
    </r>
    <r>
      <rPr>
        <sz val="11"/>
        <color rgb="FF00B050"/>
        <rFont val="宋体"/>
        <family val="3"/>
        <charset val="134"/>
      </rPr>
      <t>》，</t>
    </r>
    <r>
      <rPr>
        <sz val="11"/>
        <color rgb="FF00B050"/>
        <rFont val="Times New Roman"/>
        <family val="1"/>
      </rPr>
      <t>Applied science</t>
    </r>
    <r>
      <rPr>
        <sz val="11"/>
        <color rgb="FF00B050"/>
        <rFont val="宋体"/>
        <family val="3"/>
        <charset val="134"/>
      </rPr>
      <t>，</t>
    </r>
    <r>
      <rPr>
        <sz val="11"/>
        <color rgb="FF00B050"/>
        <rFont val="Times New Roman"/>
        <family val="1"/>
      </rPr>
      <t xml:space="preserve"> SCI</t>
    </r>
    <r>
      <rPr>
        <sz val="11"/>
        <color rgb="FF00B050"/>
        <rFont val="宋体"/>
        <family val="3"/>
        <charset val="134"/>
      </rPr>
      <t>三区，第一作者，（</t>
    </r>
    <r>
      <rPr>
        <sz val="11"/>
        <color rgb="FF00B050"/>
        <rFont val="Times New Roman"/>
        <family val="1"/>
      </rPr>
      <t>16</t>
    </r>
    <r>
      <rPr>
        <sz val="11"/>
        <color rgb="FF00B050"/>
        <rFont val="宋体"/>
        <family val="3"/>
        <charset val="134"/>
      </rPr>
      <t xml:space="preserve">分）；
</t>
    </r>
    <r>
      <rPr>
        <sz val="11"/>
        <color rgb="FF00B050"/>
        <rFont val="Times New Roman"/>
        <family val="1"/>
      </rPr>
      <t>2018</t>
    </r>
    <r>
      <rPr>
        <sz val="11"/>
        <color rgb="FF00B050"/>
        <rFont val="宋体"/>
        <family val="3"/>
        <charset val="134"/>
      </rPr>
      <t>年</t>
    </r>
    <r>
      <rPr>
        <sz val="11"/>
        <color rgb="FF00B050"/>
        <rFont val="Times New Roman"/>
        <family val="1"/>
      </rPr>
      <t>11</t>
    </r>
    <r>
      <rPr>
        <sz val="11"/>
        <color rgb="FF00B050"/>
        <rFont val="宋体"/>
        <family val="3"/>
        <charset val="134"/>
      </rPr>
      <t>月参加</t>
    </r>
    <r>
      <rPr>
        <sz val="11"/>
        <color rgb="FF00B050"/>
        <rFont val="Times New Roman"/>
        <family val="1"/>
      </rPr>
      <t>2018</t>
    </r>
    <r>
      <rPr>
        <sz val="11"/>
        <color rgb="FF00B050"/>
        <rFont val="宋体"/>
        <family val="3"/>
        <charset val="134"/>
      </rPr>
      <t>成像雷达对地观测高级学术研讨会，发表论文并现场宣读论文（</t>
    </r>
    <r>
      <rPr>
        <sz val="11"/>
        <color rgb="FF00B050"/>
        <rFont val="Times New Roman"/>
        <family val="1"/>
      </rPr>
      <t>1</t>
    </r>
    <r>
      <rPr>
        <sz val="11"/>
        <color rgb="FF00B050"/>
        <rFont val="宋体"/>
        <family val="3"/>
        <charset val="134"/>
      </rPr>
      <t>分）。</t>
    </r>
  </si>
  <si>
    <r>
      <rPr>
        <sz val="11"/>
        <color rgb="FF00B050"/>
        <rFont val="宋体"/>
        <family val="3"/>
        <charset val="134"/>
      </rPr>
      <t>《</t>
    </r>
    <r>
      <rPr>
        <sz val="11"/>
        <color rgb="FF00B050"/>
        <rFont val="Times New Roman"/>
        <family val="1"/>
      </rPr>
      <t>study on Permeability and Blocking Resistance of Composite Specimen with Double-Layer Permeable Asphalt Mixture</t>
    </r>
    <r>
      <rPr>
        <sz val="11"/>
        <color rgb="FF00B050"/>
        <rFont val="宋体"/>
        <family val="3"/>
        <charset val="134"/>
      </rPr>
      <t>》</t>
    </r>
    <r>
      <rPr>
        <sz val="11"/>
        <color rgb="FF00B050"/>
        <rFont val="Times New Roman"/>
        <family val="1"/>
      </rPr>
      <t>.</t>
    </r>
    <r>
      <rPr>
        <sz val="11"/>
        <color rgb="FF00B050"/>
        <rFont val="宋体"/>
        <family val="3"/>
        <charset val="134"/>
      </rPr>
      <t>（</t>
    </r>
    <r>
      <rPr>
        <sz val="11"/>
        <color rgb="FF00B050"/>
        <rFont val="Times New Roman"/>
        <family val="1"/>
      </rPr>
      <t>Advances in Civil Engineering</t>
    </r>
    <r>
      <rPr>
        <sz val="11"/>
        <color rgb="FF00B050"/>
        <rFont val="宋体"/>
        <family val="3"/>
        <charset val="134"/>
      </rPr>
      <t>，</t>
    </r>
    <r>
      <rPr>
        <sz val="11"/>
        <color rgb="FF00B050"/>
        <rFont val="Times New Roman"/>
        <family val="1"/>
      </rPr>
      <t>SCI4</t>
    </r>
    <r>
      <rPr>
        <sz val="11"/>
        <color rgb="FF00B050"/>
        <rFont val="宋体"/>
        <family val="3"/>
        <charset val="134"/>
      </rPr>
      <t>区，</t>
    </r>
    <r>
      <rPr>
        <sz val="11"/>
        <color rgb="FF00B050"/>
        <rFont val="Times New Roman"/>
        <family val="1"/>
      </rPr>
      <t>2019</t>
    </r>
    <r>
      <rPr>
        <sz val="11"/>
        <color rgb="FF00B050"/>
        <rFont val="宋体"/>
        <family val="3"/>
        <charset val="134"/>
      </rPr>
      <t>年</t>
    </r>
    <r>
      <rPr>
        <sz val="11"/>
        <color rgb="FF00B050"/>
        <rFont val="Times New Roman"/>
        <family val="1"/>
      </rPr>
      <t>3</t>
    </r>
    <r>
      <rPr>
        <sz val="11"/>
        <color rgb="FF00B050"/>
        <rFont val="宋体"/>
        <family val="3"/>
        <charset val="134"/>
      </rPr>
      <t>月，第二作者导师第一）计</t>
    </r>
    <r>
      <rPr>
        <sz val="11"/>
        <color rgb="FF00B050"/>
        <rFont val="Times New Roman"/>
        <family val="1"/>
      </rPr>
      <t>9.6</t>
    </r>
    <r>
      <rPr>
        <sz val="11"/>
        <color rgb="FF00B050"/>
        <rFont val="宋体"/>
        <family val="3"/>
        <charset val="134"/>
      </rPr>
      <t>分。</t>
    </r>
  </si>
  <si>
    <r>
      <rPr>
        <sz val="11"/>
        <color rgb="FF00B050"/>
        <rFont val="宋体"/>
        <family val="3"/>
        <charset val="134"/>
      </rPr>
      <t>长沙理工大学专业学位研究生</t>
    </r>
    <r>
      <rPr>
        <sz val="11"/>
        <color rgb="FF00B050"/>
        <rFont val="Times New Roman"/>
        <family val="1"/>
      </rPr>
      <t>“</t>
    </r>
    <r>
      <rPr>
        <sz val="11"/>
        <color rgb="FF00B050"/>
        <rFont val="宋体"/>
        <family val="3"/>
        <charset val="134"/>
      </rPr>
      <t>实践创新与创业能力提升计划</t>
    </r>
    <r>
      <rPr>
        <sz val="11"/>
        <color rgb="FF00B050"/>
        <rFont val="Times New Roman"/>
        <family val="1"/>
      </rPr>
      <t>”</t>
    </r>
    <r>
      <rPr>
        <sz val="11"/>
        <color rgb="FF00B050"/>
        <rFont val="宋体"/>
        <family val="3"/>
        <charset val="134"/>
      </rPr>
      <t>项目，</t>
    </r>
    <r>
      <rPr>
        <sz val="11"/>
        <color rgb="FF00B050"/>
        <rFont val="Times New Roman"/>
        <family val="1"/>
      </rPr>
      <t>2019</t>
    </r>
    <r>
      <rPr>
        <sz val="11"/>
        <color rgb="FF00B050"/>
        <rFont val="宋体"/>
        <family val="3"/>
        <charset val="134"/>
      </rPr>
      <t>年</t>
    </r>
    <r>
      <rPr>
        <sz val="11"/>
        <color rgb="FF00B050"/>
        <rFont val="Times New Roman"/>
        <family val="1"/>
      </rPr>
      <t>10</t>
    </r>
    <r>
      <rPr>
        <sz val="11"/>
        <color rgb="FF00B050"/>
        <rFont val="宋体"/>
        <family val="3"/>
        <charset val="134"/>
      </rPr>
      <t>月，项目负责人，未结题。</t>
    </r>
  </si>
  <si>
    <r>
      <t>2019</t>
    </r>
    <r>
      <rPr>
        <sz val="11"/>
        <color rgb="FF00B050"/>
        <rFont val="宋体"/>
        <family val="3"/>
        <charset val="134"/>
      </rPr>
      <t>年主持校级科研项目《膨胀</t>
    </r>
    <r>
      <rPr>
        <sz val="11"/>
        <color rgb="FF00B050"/>
        <rFont val="Times New Roman"/>
        <family val="1"/>
      </rPr>
      <t>–</t>
    </r>
    <r>
      <rPr>
        <sz val="11"/>
        <color rgb="FF00B050"/>
        <rFont val="宋体"/>
        <family val="3"/>
        <charset val="134"/>
      </rPr>
      <t>渗流</t>
    </r>
    <r>
      <rPr>
        <sz val="11"/>
        <color rgb="FF00B050"/>
        <rFont val="Times New Roman"/>
        <family val="1"/>
      </rPr>
      <t>–</t>
    </r>
    <r>
      <rPr>
        <sz val="11"/>
        <color rgb="FF00B050"/>
        <rFont val="宋体"/>
        <family val="3"/>
        <charset val="134"/>
      </rPr>
      <t>应力耦合作用下膨胀土边坡渐进性滑坡研究》未结题。</t>
    </r>
  </si>
  <si>
    <r>
      <rPr>
        <sz val="11"/>
        <color rgb="FF00B050"/>
        <rFont val="宋体"/>
        <family val="3"/>
        <charset val="134"/>
      </rPr>
      <t>长沙理工大学专业学位研究生</t>
    </r>
    <r>
      <rPr>
        <sz val="11"/>
        <color rgb="FF00B050"/>
        <rFont val="Times New Roman"/>
        <family val="1"/>
      </rPr>
      <t>“</t>
    </r>
    <r>
      <rPr>
        <sz val="11"/>
        <color rgb="FF00B050"/>
        <rFont val="宋体"/>
        <family val="3"/>
        <charset val="134"/>
      </rPr>
      <t>实践创新与创业能力提升计划</t>
    </r>
    <r>
      <rPr>
        <sz val="11"/>
        <color rgb="FF00B050"/>
        <rFont val="Times New Roman"/>
        <family val="1"/>
      </rPr>
      <t>”</t>
    </r>
    <r>
      <rPr>
        <sz val="11"/>
        <color rgb="FF00B050"/>
        <rFont val="宋体"/>
        <family val="3"/>
        <charset val="134"/>
      </rPr>
      <t>项目，《动荷载与降雨共同作用下的炭质泥岩粗粒土路堤变形及土压力特性试验研究》，</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月，项目负责人，未结题</t>
    </r>
  </si>
  <si>
    <r>
      <rPr>
        <sz val="11"/>
        <color rgb="FF00B050"/>
        <rFont val="宋体"/>
        <family val="3"/>
        <charset val="134"/>
      </rPr>
      <t>实践创新与创业《考虑非饱和渗流与膨胀变形的膨胀土边坡稳定性分析》负责人，未结题。</t>
    </r>
  </si>
  <si>
    <r>
      <rPr>
        <sz val="11"/>
        <color rgb="FF00B050"/>
        <rFont val="宋体"/>
        <family val="3"/>
        <charset val="134"/>
      </rPr>
      <t>《纳米</t>
    </r>
    <r>
      <rPr>
        <sz val="11"/>
        <color rgb="FF00B050"/>
        <rFont val="Times New Roman"/>
        <family val="1"/>
      </rPr>
      <t>CaCO3/TiO2/PPA</t>
    </r>
    <r>
      <rPr>
        <sz val="11"/>
        <color rgb="FF00B050"/>
        <rFont val="宋体"/>
        <family val="3"/>
        <charset val="134"/>
      </rPr>
      <t>符合改性沥青性能研究》</t>
    </r>
    <r>
      <rPr>
        <sz val="11"/>
        <color rgb="FF00B050"/>
        <rFont val="Times New Roman"/>
        <family val="1"/>
      </rPr>
      <t>2019</t>
    </r>
    <r>
      <rPr>
        <sz val="11"/>
        <color rgb="FF00B050"/>
        <rFont val="宋体"/>
        <family val="3"/>
        <charset val="134"/>
      </rPr>
      <t>年</t>
    </r>
    <r>
      <rPr>
        <sz val="11"/>
        <color rgb="FF00B050"/>
        <rFont val="Times New Roman"/>
        <family val="1"/>
      </rPr>
      <t>“</t>
    </r>
    <r>
      <rPr>
        <sz val="11"/>
        <color rgb="FF00B050"/>
        <rFont val="宋体"/>
        <family val="3"/>
        <charset val="134"/>
      </rPr>
      <t>实践创新与创业能力提升计划</t>
    </r>
    <r>
      <rPr>
        <sz val="11"/>
        <color rgb="FF00B050"/>
        <rFont val="Times New Roman"/>
        <family val="1"/>
      </rPr>
      <t>”</t>
    </r>
    <r>
      <rPr>
        <sz val="11"/>
        <color rgb="FF00B050"/>
        <rFont val="宋体"/>
        <family val="3"/>
        <charset val="134"/>
      </rPr>
      <t>项目立项。</t>
    </r>
  </si>
  <si>
    <r>
      <rPr>
        <sz val="11"/>
        <color rgb="FF00B050"/>
        <rFont val="宋体"/>
        <family val="3"/>
        <charset val="134"/>
      </rPr>
      <t>研创项目</t>
    </r>
    <r>
      <rPr>
        <sz val="11"/>
        <color rgb="FF00B050"/>
        <rFont val="Times New Roman"/>
        <family val="1"/>
      </rPr>
      <t>“</t>
    </r>
    <r>
      <rPr>
        <sz val="11"/>
        <color rgb="FF00B050"/>
        <rFont val="宋体"/>
        <family val="3"/>
        <charset val="134"/>
      </rPr>
      <t>沥青路面建养过程碳排放评价系统开发及影响因素研究</t>
    </r>
    <r>
      <rPr>
        <sz val="11"/>
        <color rgb="FF00B050"/>
        <rFont val="Times New Roman"/>
        <family val="1"/>
      </rPr>
      <t>”</t>
    </r>
    <r>
      <rPr>
        <sz val="11"/>
        <color rgb="FF00B050"/>
        <rFont val="宋体"/>
        <family val="3"/>
        <charset val="134"/>
      </rPr>
      <t>。</t>
    </r>
  </si>
  <si>
    <t>计分（上限25分）</t>
    <phoneticPr fontId="10" type="noConversion"/>
  </si>
  <si>
    <t>第一学年课程综合成绩（百分制）（70%）</t>
    <phoneticPr fontId="10" type="noConversion"/>
  </si>
  <si>
    <t>计分（上限25分）</t>
    <phoneticPr fontId="10" type="noConversion"/>
  </si>
  <si>
    <t>第一学年课程综合成绩（百分制）（70%）</t>
    <phoneticPr fontId="10" type="noConversion"/>
  </si>
  <si>
    <t>计分（上限25分）</t>
    <phoneticPr fontId="10" type="noConversion"/>
  </si>
  <si>
    <t>第一学年课程综合成绩（百分制）（70%）</t>
    <phoneticPr fontId="10" type="noConversion"/>
  </si>
  <si>
    <t>计分（上限25分）</t>
    <phoneticPr fontId="10" type="noConversion"/>
  </si>
  <si>
    <t>第一学年课程综合成绩（百分制）（70 %）</t>
    <phoneticPr fontId="10" type="noConversion"/>
  </si>
  <si>
    <r>
      <rPr>
        <sz val="11"/>
        <color rgb="FF00B050"/>
        <rFont val="宋体"/>
        <family val="3"/>
        <charset val="134"/>
      </rPr>
      <t>《动静态成型条件下预裂水稳碎石的力学特性》，《材料导报》，</t>
    </r>
    <r>
      <rPr>
        <sz val="11"/>
        <color rgb="FF00B050"/>
        <rFont val="Times New Roman"/>
        <family val="1"/>
      </rPr>
      <t>EI</t>
    </r>
    <r>
      <rPr>
        <sz val="11"/>
        <color rgb="FF00B050"/>
        <rFont val="宋体"/>
        <family val="3"/>
        <charset val="134"/>
      </rPr>
      <t>，</t>
    </r>
    <r>
      <rPr>
        <sz val="11"/>
        <color rgb="FF00B050"/>
        <rFont val="Times New Roman"/>
        <family val="1"/>
      </rPr>
      <t>2019</t>
    </r>
    <r>
      <rPr>
        <sz val="11"/>
        <color rgb="FF00B050"/>
        <rFont val="宋体"/>
        <family val="3"/>
        <charset val="134"/>
      </rPr>
      <t>年</t>
    </r>
    <r>
      <rPr>
        <sz val="11"/>
        <color rgb="FF00B050"/>
        <rFont val="Times New Roman"/>
        <family val="1"/>
      </rPr>
      <t>7</t>
    </r>
    <r>
      <rPr>
        <sz val="11"/>
        <color rgb="FF00B050"/>
        <rFont val="宋体"/>
        <family val="3"/>
        <charset val="134"/>
      </rPr>
      <t>月，第一作者，导师二作，</t>
    </r>
    <r>
      <rPr>
        <sz val="11"/>
        <color rgb="FF00B050"/>
        <rFont val="Times New Roman"/>
        <family val="1"/>
      </rPr>
      <t>10</t>
    </r>
    <r>
      <rPr>
        <sz val="11"/>
        <color rgb="FF00B050"/>
        <rFont val="宋体"/>
        <family val="3"/>
        <charset val="134"/>
      </rPr>
      <t xml:space="preserve">分；
</t>
    </r>
    <r>
      <rPr>
        <sz val="11"/>
        <color rgb="FF00B050"/>
        <rFont val="Times New Roman"/>
        <family val="1"/>
      </rPr>
      <t>2019</t>
    </r>
    <r>
      <rPr>
        <sz val="11"/>
        <color rgb="FF00B050"/>
        <rFont val="宋体"/>
        <family val="3"/>
        <charset val="134"/>
      </rPr>
      <t>年</t>
    </r>
    <r>
      <rPr>
        <sz val="11"/>
        <color rgb="FF00B050"/>
        <rFont val="Times New Roman"/>
        <family val="1"/>
      </rPr>
      <t>5</t>
    </r>
    <r>
      <rPr>
        <sz val="11"/>
        <color rgb="FF00B050"/>
        <rFont val="宋体"/>
        <family val="3"/>
        <charset val="134"/>
      </rPr>
      <t>月第二届全国可持续混凝土理论与应用技术交流会，作现场报告，</t>
    </r>
    <r>
      <rPr>
        <sz val="11"/>
        <color rgb="FF00B050"/>
        <rFont val="Times New Roman"/>
        <family val="1"/>
      </rPr>
      <t>1</t>
    </r>
    <r>
      <rPr>
        <sz val="11"/>
        <color rgb="FF00B050"/>
        <rFont val="宋体"/>
        <family val="3"/>
        <charset val="134"/>
      </rPr>
      <t xml:space="preserve">分；
</t>
    </r>
    <r>
      <rPr>
        <sz val="11"/>
        <color rgb="FF00B050"/>
        <rFont val="Times New Roman"/>
        <family val="1"/>
      </rPr>
      <t>2018</t>
    </r>
    <r>
      <rPr>
        <sz val="11"/>
        <color rgb="FF00B050"/>
        <rFont val="宋体"/>
        <family val="3"/>
        <charset val="134"/>
      </rPr>
      <t>年</t>
    </r>
    <r>
      <rPr>
        <sz val="11"/>
        <color rgb="FF00B050"/>
        <rFont val="Times New Roman"/>
        <family val="1"/>
      </rPr>
      <t>11</t>
    </r>
    <r>
      <rPr>
        <sz val="11"/>
        <color rgb="FF00B050"/>
        <rFont val="宋体"/>
        <family val="3"/>
        <charset val="134"/>
      </rPr>
      <t>月第十一届全国高强与高性能混凝土学术交流会，作大会现场报告，</t>
    </r>
    <r>
      <rPr>
        <sz val="11"/>
        <color rgb="FF00B050"/>
        <rFont val="Times New Roman"/>
        <family val="1"/>
      </rPr>
      <t>1</t>
    </r>
    <r>
      <rPr>
        <sz val="11"/>
        <color rgb="FF00B050"/>
        <rFont val="宋体"/>
        <family val="3"/>
        <charset val="134"/>
      </rPr>
      <t>分
全国会议优秀学术报告奖，</t>
    </r>
    <r>
      <rPr>
        <sz val="11"/>
        <color rgb="FF00B050"/>
        <rFont val="Times New Roman"/>
        <family val="1"/>
      </rPr>
      <t>1</t>
    </r>
    <r>
      <rPr>
        <sz val="11"/>
        <color rgb="FF00B050"/>
        <rFont val="宋体"/>
        <family val="3"/>
        <charset val="134"/>
      </rPr>
      <t>分；
主持在研湖南省省级研究生科研创新项目《基于机械</t>
    </r>
    <r>
      <rPr>
        <sz val="11"/>
        <color rgb="FF00B050"/>
        <rFont val="Times New Roman"/>
        <family val="1"/>
      </rPr>
      <t>-</t>
    </r>
    <r>
      <rPr>
        <sz val="11"/>
        <color rgb="FF00B050"/>
        <rFont val="宋体"/>
        <family val="3"/>
        <charset val="134"/>
      </rPr>
      <t>化学同步作用下的固废再生利与绿色浆料制备技术研究》，</t>
    </r>
    <r>
      <rPr>
        <sz val="11"/>
        <color rgb="FF00B050"/>
        <rFont val="Times New Roman"/>
        <family val="1"/>
      </rPr>
      <t>CX20190668</t>
    </r>
    <r>
      <rPr>
        <sz val="11"/>
        <color rgb="FF00B050"/>
        <rFont val="宋体"/>
        <family val="3"/>
        <charset val="134"/>
      </rPr>
      <t>，未结题，</t>
    </r>
    <r>
      <rPr>
        <sz val="11"/>
        <color rgb="FF00B050"/>
        <rFont val="Times New Roman"/>
        <family val="1"/>
      </rPr>
      <t>1</t>
    </r>
    <r>
      <rPr>
        <sz val="11"/>
        <color rgb="FF00B050"/>
        <rFont val="宋体"/>
        <family val="3"/>
        <charset val="134"/>
      </rPr>
      <t>分。</t>
    </r>
    <phoneticPr fontId="10" type="noConversion"/>
  </si>
  <si>
    <t>一等</t>
    <phoneticPr fontId="10" type="noConversion"/>
  </si>
  <si>
    <t>二等</t>
    <phoneticPr fontId="10" type="noConversion"/>
  </si>
  <si>
    <t>三等</t>
    <phoneticPr fontId="10" type="noConversion"/>
  </si>
  <si>
    <t>一等</t>
    <phoneticPr fontId="10" type="noConversion"/>
  </si>
  <si>
    <t>二等</t>
    <phoneticPr fontId="10" type="noConversion"/>
  </si>
  <si>
    <t>三等</t>
    <phoneticPr fontId="10" type="noConversion"/>
  </si>
  <si>
    <t>一等</t>
    <phoneticPr fontId="10" type="noConversion"/>
  </si>
  <si>
    <t>二等</t>
    <phoneticPr fontId="10" type="noConversion"/>
  </si>
  <si>
    <t>三等</t>
    <phoneticPr fontId="10" type="noConversion"/>
  </si>
  <si>
    <t>一等</t>
    <phoneticPr fontId="10" type="noConversion"/>
  </si>
  <si>
    <t>二等</t>
    <phoneticPr fontId="10" type="noConversion"/>
  </si>
  <si>
    <t>三等</t>
    <phoneticPr fontId="10" type="noConversion"/>
  </si>
</sst>
</file>

<file path=xl/styles.xml><?xml version="1.0" encoding="utf-8"?>
<styleSheet xmlns="http://schemas.openxmlformats.org/spreadsheetml/2006/main">
  <numFmts count="7">
    <numFmt numFmtId="176" formatCode="0.00_);[Red]\(0.00\)"/>
    <numFmt numFmtId="177" formatCode="0.000_ "/>
    <numFmt numFmtId="178" formatCode="0.0_);[Red]\(0.0\)"/>
    <numFmt numFmtId="179" formatCode="0_ "/>
    <numFmt numFmtId="180" formatCode="\¥#,##0.00;\¥\-#,##0.00"/>
    <numFmt numFmtId="181" formatCode="0.000_);[Red]\(0.000\)"/>
    <numFmt numFmtId="182" formatCode="0.0_ "/>
  </numFmts>
  <fonts count="18">
    <font>
      <sz val="11"/>
      <color theme="1"/>
      <name val="宋体"/>
      <charset val="134"/>
      <scheme val="minor"/>
    </font>
    <font>
      <sz val="12"/>
      <name val="宋体"/>
      <family val="3"/>
      <charset val="134"/>
    </font>
    <font>
      <sz val="16"/>
      <name val="黑体"/>
      <family val="3"/>
      <charset val="134"/>
    </font>
    <font>
      <sz val="12"/>
      <name val="黑体"/>
      <family val="3"/>
      <charset val="134"/>
    </font>
    <font>
      <sz val="12"/>
      <color indexed="8"/>
      <name val="宋体"/>
      <family val="3"/>
      <charset val="134"/>
    </font>
    <font>
      <sz val="11"/>
      <name val="宋体"/>
      <family val="3"/>
      <charset val="134"/>
      <scheme val="minor"/>
    </font>
    <font>
      <sz val="10"/>
      <name val="Arial"/>
      <family val="2"/>
    </font>
    <font>
      <sz val="11"/>
      <color indexed="8"/>
      <name val="宋体"/>
      <family val="3"/>
      <charset val="134"/>
    </font>
    <font>
      <sz val="11"/>
      <color rgb="FFFF0000"/>
      <name val="Times New Roman"/>
      <family val="1"/>
    </font>
    <font>
      <sz val="11"/>
      <color theme="1"/>
      <name val="宋体"/>
      <family val="3"/>
      <charset val="134"/>
      <scheme val="minor"/>
    </font>
    <font>
      <sz val="9"/>
      <name val="宋体"/>
      <family val="3"/>
      <charset val="134"/>
      <scheme val="minor"/>
    </font>
    <font>
      <sz val="11"/>
      <name val="宋体"/>
      <family val="3"/>
      <charset val="134"/>
    </font>
    <font>
      <sz val="11"/>
      <name val="Times New Roman"/>
      <family val="1"/>
    </font>
    <font>
      <sz val="11"/>
      <color theme="1"/>
      <name val="Times New Roman"/>
      <family val="1"/>
    </font>
    <font>
      <sz val="11"/>
      <color indexed="8"/>
      <name val="Times New Roman"/>
      <family val="1"/>
    </font>
    <font>
      <sz val="11"/>
      <color theme="1"/>
      <name val="宋体"/>
      <family val="3"/>
      <charset val="134"/>
    </font>
    <font>
      <sz val="11"/>
      <color rgb="FF00B050"/>
      <name val="Times New Roman"/>
      <family val="1"/>
    </font>
    <font>
      <sz val="11"/>
      <color rgb="FF00B050"/>
      <name val="宋体"/>
      <family val="3"/>
      <charset val="134"/>
    </font>
  </fonts>
  <fills count="2">
    <fill>
      <patternFill patternType="none"/>
    </fill>
    <fill>
      <patternFill patternType="gray125"/>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alignment vertical="center"/>
    </xf>
    <xf numFmtId="0" fontId="6" fillId="0" borderId="0"/>
    <xf numFmtId="0" fontId="9" fillId="0" borderId="0">
      <alignment vertical="center"/>
    </xf>
    <xf numFmtId="0" fontId="7" fillId="0" borderId="0">
      <alignment vertical="center"/>
    </xf>
    <xf numFmtId="0" fontId="4" fillId="0" borderId="0"/>
  </cellStyleXfs>
  <cellXfs count="114">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177" fontId="1" fillId="0" borderId="0" xfId="0" applyNumberFormat="1" applyFont="1" applyFill="1" applyBorder="1" applyAlignment="1">
      <alignment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181" fontId="1" fillId="0" borderId="0"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81" fontId="4" fillId="0" borderId="3" xfId="0" applyNumberFormat="1" applyFont="1" applyFill="1" applyBorder="1" applyAlignment="1">
      <alignment horizontal="center" vertical="center" wrapText="1"/>
    </xf>
    <xf numFmtId="178"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vertical="center"/>
    </xf>
    <xf numFmtId="181" fontId="1" fillId="0" borderId="0" xfId="0" applyNumberFormat="1" applyFont="1" applyFill="1" applyBorder="1" applyAlignment="1">
      <alignment vertical="center"/>
    </xf>
    <xf numFmtId="49" fontId="1" fillId="0" borderId="0" xfId="0" applyNumberFormat="1" applyFont="1" applyFill="1" applyBorder="1" applyAlignment="1">
      <alignment horizontal="left" vertical="center"/>
    </xf>
    <xf numFmtId="0" fontId="1" fillId="0" borderId="3" xfId="0" applyNumberFormat="1" applyFont="1" applyFill="1" applyBorder="1" applyAlignment="1">
      <alignment horizontal="center" vertical="center" wrapText="1"/>
    </xf>
    <xf numFmtId="0" fontId="1" fillId="0" borderId="3" xfId="0" applyNumberFormat="1" applyFont="1" applyBorder="1" applyAlignment="1">
      <alignment horizontal="center" vertical="center" wrapText="1"/>
    </xf>
    <xf numFmtId="49" fontId="1" fillId="0" borderId="0" xfId="0" applyNumberFormat="1" applyFont="1" applyFill="1" applyBorder="1" applyAlignment="1">
      <alignment vertical="center"/>
    </xf>
    <xf numFmtId="49" fontId="4" fillId="0" borderId="3" xfId="0" applyNumberFormat="1" applyFont="1" applyFill="1" applyBorder="1" applyAlignment="1">
      <alignment horizontal="center" vertical="center" wrapText="1"/>
    </xf>
    <xf numFmtId="0" fontId="0" fillId="0" borderId="0" xfId="0" applyAlignment="1">
      <alignment horizontal="center" vertical="center"/>
    </xf>
    <xf numFmtId="0" fontId="1" fillId="0" borderId="0" xfId="0" applyFont="1">
      <alignment vertical="center"/>
    </xf>
    <xf numFmtId="0" fontId="0" fillId="0" borderId="0" xfId="0" applyAlignment="1"/>
    <xf numFmtId="0" fontId="0" fillId="0" borderId="0" xfId="0" applyNumberFormat="1" applyAlignment="1"/>
    <xf numFmtId="181" fontId="0" fillId="0" borderId="0" xfId="0" applyNumberForma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81" fontId="1" fillId="0" borderId="3" xfId="0" applyNumberFormat="1" applyFont="1" applyBorder="1" applyAlignment="1">
      <alignment horizontal="center" vertical="center" wrapText="1"/>
    </xf>
    <xf numFmtId="0" fontId="5" fillId="0" borderId="0" xfId="0" applyFont="1" applyAlignment="1">
      <alignment horizontal="center" vertical="center"/>
    </xf>
    <xf numFmtId="177" fontId="1" fillId="0" borderId="3" xfId="0" applyNumberFormat="1" applyFont="1" applyBorder="1" applyAlignment="1">
      <alignment horizontal="center" vertical="center" wrapText="1"/>
    </xf>
    <xf numFmtId="0" fontId="11" fillId="0" borderId="3" xfId="0" applyFont="1" applyFill="1" applyBorder="1" applyAlignment="1">
      <alignment horizontal="center" vertical="center"/>
    </xf>
    <xf numFmtId="0" fontId="5" fillId="0" borderId="3" xfId="0" applyFont="1" applyBorder="1" applyAlignment="1">
      <alignment horizontal="center" vertical="center"/>
    </xf>
    <xf numFmtId="0" fontId="12" fillId="0" borderId="3" xfId="0" applyNumberFormat="1" applyFont="1" applyFill="1" applyBorder="1" applyAlignment="1">
      <alignment horizontal="left" vertical="top" wrapText="1"/>
    </xf>
    <xf numFmtId="0" fontId="12" fillId="0" borderId="3" xfId="0" applyNumberFormat="1" applyFont="1" applyFill="1" applyBorder="1" applyAlignment="1">
      <alignment horizontal="center" vertical="center"/>
    </xf>
    <xf numFmtId="0" fontId="12" fillId="0" borderId="3" xfId="0" applyNumberFormat="1" applyFont="1" applyFill="1" applyBorder="1" applyAlignment="1">
      <alignment horizontal="left" vertical="center"/>
    </xf>
    <xf numFmtId="0" fontId="12" fillId="0" borderId="3" xfId="0" applyNumberFormat="1"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3" xfId="0" applyFont="1" applyFill="1" applyBorder="1" applyAlignment="1" applyProtection="1">
      <alignment horizontal="center" vertical="center"/>
      <protection locked="0"/>
    </xf>
    <xf numFmtId="0" fontId="12" fillId="0" borderId="3" xfId="0" applyFont="1" applyBorder="1" applyAlignment="1">
      <alignment horizontal="center" vertical="center"/>
    </xf>
    <xf numFmtId="181" fontId="12" fillId="0" borderId="3" xfId="0" applyNumberFormat="1" applyFont="1" applyFill="1" applyBorder="1" applyAlignment="1">
      <alignment horizontal="center" vertical="center"/>
    </xf>
    <xf numFmtId="181" fontId="12" fillId="0" borderId="3" xfId="0" applyNumberFormat="1" applyFont="1" applyBorder="1" applyAlignment="1">
      <alignment horizontal="center" vertical="center"/>
    </xf>
    <xf numFmtId="49" fontId="12" fillId="0" borderId="3" xfId="0" applyNumberFormat="1" applyFont="1" applyFill="1" applyBorder="1" applyAlignment="1">
      <alignment horizontal="left" vertical="center"/>
    </xf>
    <xf numFmtId="178" fontId="12" fillId="0" borderId="3" xfId="0" applyNumberFormat="1" applyFont="1" applyFill="1" applyBorder="1" applyAlignment="1">
      <alignment horizontal="left" vertical="center" wrapText="1"/>
    </xf>
    <xf numFmtId="0" fontId="8" fillId="0" borderId="3" xfId="0" applyNumberFormat="1" applyFont="1" applyFill="1" applyBorder="1" applyAlignment="1">
      <alignment horizontal="center" vertical="center"/>
    </xf>
    <xf numFmtId="0" fontId="8" fillId="0" borderId="3" xfId="0" applyNumberFormat="1" applyFont="1" applyBorder="1" applyAlignment="1">
      <alignment horizontal="center" vertical="center" wrapText="1"/>
    </xf>
    <xf numFmtId="179" fontId="12" fillId="0" borderId="3" xfId="0" applyNumberFormat="1" applyFont="1" applyBorder="1" applyAlignment="1">
      <alignment horizontal="left" vertical="center" wrapText="1"/>
    </xf>
    <xf numFmtId="179" fontId="12"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xf>
    <xf numFmtId="0" fontId="12" fillId="0" borderId="3" xfId="0" applyNumberFormat="1" applyFont="1" applyBorder="1" applyAlignment="1">
      <alignment horizontal="center" vertical="center" wrapText="1"/>
    </xf>
    <xf numFmtId="180" fontId="12" fillId="0" borderId="3" xfId="0" applyNumberFormat="1" applyFont="1" applyBorder="1" applyAlignment="1" applyProtection="1">
      <alignment horizontal="center" vertical="center" wrapText="1"/>
      <protection locked="0"/>
    </xf>
    <xf numFmtId="57" fontId="12" fillId="0" borderId="3" xfId="0" applyNumberFormat="1" applyFont="1" applyBorder="1" applyAlignment="1">
      <alignment horizontal="left" vertical="center" wrapText="1"/>
    </xf>
    <xf numFmtId="179" fontId="12" fillId="0" borderId="3" xfId="0" applyNumberFormat="1" applyFont="1" applyBorder="1" applyAlignment="1">
      <alignment horizontal="left" vertical="top" wrapText="1"/>
    </xf>
    <xf numFmtId="0" fontId="12" fillId="0" borderId="3" xfId="0" applyFont="1" applyBorder="1" applyAlignment="1">
      <alignment horizontal="left" vertical="center" wrapText="1"/>
    </xf>
    <xf numFmtId="0" fontId="13" fillId="0" borderId="3" xfId="0" applyFont="1" applyBorder="1" applyAlignment="1">
      <alignment horizontal="center" vertical="center"/>
    </xf>
    <xf numFmtId="0" fontId="14" fillId="0" borderId="3" xfId="0" applyFont="1" applyFill="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center" vertical="center"/>
    </xf>
    <xf numFmtId="181" fontId="13" fillId="0" borderId="3" xfId="0" applyNumberFormat="1" applyFont="1" applyBorder="1" applyAlignment="1">
      <alignment horizontal="center" vertical="center"/>
    </xf>
    <xf numFmtId="0" fontId="14" fillId="0" borderId="3" xfId="4" applyFont="1" applyFill="1" applyBorder="1" applyAlignment="1">
      <alignment horizontal="center" vertical="center"/>
    </xf>
    <xf numFmtId="0" fontId="13" fillId="0" borderId="3" xfId="0" applyNumberFormat="1" applyFont="1" applyFill="1" applyBorder="1" applyAlignment="1" applyProtection="1">
      <alignment horizontal="center" vertical="center"/>
    </xf>
    <xf numFmtId="0" fontId="13" fillId="0" borderId="3" xfId="0" applyFont="1" applyBorder="1">
      <alignment vertical="center"/>
    </xf>
    <xf numFmtId="0" fontId="12" fillId="0" borderId="3" xfId="2" applyFont="1" applyFill="1" applyBorder="1" applyAlignment="1" applyProtection="1">
      <alignment horizontal="center" vertical="center"/>
    </xf>
    <xf numFmtId="180" fontId="12" fillId="0" borderId="3" xfId="0" applyNumberFormat="1" applyFont="1" applyBorder="1" applyAlignment="1">
      <alignment horizontal="center" vertical="center" wrapText="1"/>
    </xf>
    <xf numFmtId="182" fontId="12" fillId="0" borderId="3" xfId="0" applyNumberFormat="1"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Border="1">
      <alignment vertical="center"/>
    </xf>
    <xf numFmtId="0" fontId="12" fillId="0" borderId="3"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0" fontId="11" fillId="0" borderId="3" xfId="0" applyFont="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Border="1" applyAlignment="1">
      <alignment vertical="center" wrapText="1"/>
    </xf>
    <xf numFmtId="0" fontId="14" fillId="0" borderId="3" xfId="4" applyFont="1" applyFill="1" applyBorder="1" applyAlignment="1">
      <alignment horizontal="center" vertical="center" wrapText="1"/>
    </xf>
    <xf numFmtId="0" fontId="12" fillId="0" borderId="3" xfId="0" applyFont="1" applyFill="1" applyBorder="1" applyAlignment="1">
      <alignment vertical="center"/>
    </xf>
    <xf numFmtId="0" fontId="12" fillId="0" borderId="3" xfId="0" applyFont="1" applyFill="1" applyBorder="1" applyAlignment="1">
      <alignment vertical="center" wrapText="1"/>
    </xf>
    <xf numFmtId="177" fontId="12" fillId="0" borderId="3" xfId="0" applyNumberFormat="1" applyFont="1" applyFill="1" applyBorder="1" applyAlignment="1">
      <alignment horizontal="center" vertical="center"/>
    </xf>
    <xf numFmtId="0" fontId="15"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3" xfId="0" applyFont="1" applyBorder="1" applyAlignment="1">
      <alignment horizontal="left" vertical="center" wrapText="1"/>
    </xf>
    <xf numFmtId="0" fontId="13" fillId="0" borderId="3" xfId="0" applyFont="1" applyBorder="1" applyAlignment="1">
      <alignment horizontal="left" vertical="center"/>
    </xf>
    <xf numFmtId="0" fontId="12" fillId="0" borderId="3" xfId="0" applyFont="1" applyFill="1" applyBorder="1" applyAlignment="1">
      <alignment horizontal="left" vertical="center"/>
    </xf>
    <xf numFmtId="0" fontId="13" fillId="0" borderId="3" xfId="0" applyNumberFormat="1" applyFont="1" applyBorder="1" applyAlignment="1">
      <alignment horizontal="left" vertical="center"/>
    </xf>
    <xf numFmtId="0" fontId="14" fillId="0" borderId="3" xfId="0" applyFont="1" applyBorder="1" applyAlignment="1">
      <alignment horizontal="center" vertical="center" wrapText="1"/>
    </xf>
    <xf numFmtId="176" fontId="12" fillId="0" borderId="3" xfId="0" applyNumberFormat="1" applyFont="1" applyFill="1" applyBorder="1" applyAlignment="1">
      <alignment horizontal="center" vertical="center"/>
    </xf>
    <xf numFmtId="177" fontId="12" fillId="0" borderId="3" xfId="0" applyNumberFormat="1" applyFont="1" applyFill="1" applyBorder="1" applyAlignment="1">
      <alignment horizontal="left" vertical="center"/>
    </xf>
    <xf numFmtId="0" fontId="12" fillId="0" borderId="3" xfId="0" applyFont="1" applyFill="1" applyBorder="1" applyAlignment="1">
      <alignment horizontal="left" vertical="center" wrapText="1"/>
    </xf>
    <xf numFmtId="57" fontId="16" fillId="0" borderId="3" xfId="0" applyNumberFormat="1" applyFont="1" applyBorder="1" applyAlignment="1">
      <alignment horizontal="left" vertical="center" wrapText="1"/>
    </xf>
    <xf numFmtId="0" fontId="16" fillId="0" borderId="3" xfId="0" applyNumberFormat="1" applyFont="1" applyBorder="1" applyAlignment="1">
      <alignment horizontal="center" vertical="center" wrapText="1"/>
    </xf>
    <xf numFmtId="178" fontId="16" fillId="0" borderId="3" xfId="0" applyNumberFormat="1" applyFont="1" applyFill="1" applyBorder="1" applyAlignment="1">
      <alignment horizontal="left" vertical="center" wrapText="1"/>
    </xf>
    <xf numFmtId="0" fontId="16" fillId="0" borderId="3" xfId="0" applyNumberFormat="1" applyFont="1" applyFill="1" applyBorder="1" applyAlignment="1">
      <alignment horizontal="center" vertical="center"/>
    </xf>
    <xf numFmtId="57" fontId="16" fillId="0" borderId="3" xfId="0" applyNumberFormat="1" applyFont="1" applyFill="1" applyBorder="1" applyAlignment="1" applyProtection="1">
      <alignment horizontal="left" vertical="center" wrapText="1"/>
    </xf>
    <xf numFmtId="0" fontId="16" fillId="0" borderId="3" xfId="0" applyFont="1" applyBorder="1" applyAlignment="1">
      <alignment horizontal="center" vertical="center"/>
    </xf>
    <xf numFmtId="0" fontId="16" fillId="0" borderId="3" xfId="0" applyFont="1" applyBorder="1" applyAlignment="1">
      <alignment horizontal="left" vertical="center" wrapText="1"/>
    </xf>
    <xf numFmtId="0" fontId="16" fillId="0" borderId="3" xfId="0" applyFont="1" applyBorder="1" applyAlignment="1">
      <alignment vertical="center" wrapText="1"/>
    </xf>
    <xf numFmtId="0" fontId="16" fillId="0" borderId="3" xfId="0" applyNumberFormat="1" applyFont="1" applyBorder="1" applyAlignment="1">
      <alignment horizontal="center" vertical="center"/>
    </xf>
    <xf numFmtId="0" fontId="16" fillId="0" borderId="3" xfId="0" applyFont="1" applyFill="1" applyBorder="1" applyAlignment="1">
      <alignment horizontal="left" vertical="center" wrapText="1"/>
    </xf>
    <xf numFmtId="176" fontId="16" fillId="0" borderId="3"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2" fillId="0" borderId="0" xfId="0" applyFont="1" applyBorder="1" applyAlignment="1">
      <alignment horizontal="left" vertical="center" wrapText="1"/>
    </xf>
    <xf numFmtId="0" fontId="15" fillId="0" borderId="3"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cellXfs>
  <cellStyles count="5">
    <cellStyle name="常规" xfId="0" builtinId="0"/>
    <cellStyle name="常规 2" xfId="2"/>
    <cellStyle name="常规 2 2" xfId="1"/>
    <cellStyle name="常规 3" xfId="3"/>
    <cellStyle name="常规_Sheet1" xfId="4"/>
  </cellStyles>
  <dxfs count="20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018&#32423;&#25104;&#32489;&#26680;&#31639;-&#31532;&#19977;&#27425;&#26356;&#26032;/2018&#32423;&#25104;&#32489;&#26680;&#31639;/&#20132;&#36890;&#36816;&#36755;&#24037;&#31243;&#23398;&#30805;/&#23398;&#19994;&#22870;&#23398;&#37329;&#35838;&#19994;&#25104;&#32489;.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018&#32423;&#25104;&#32489;&#26680;&#31639;-&#31532;&#19977;&#27425;&#26356;&#26032;/2018&#32423;&#25104;&#32489;&#26680;&#31639;/&#27979;&#32472;&#19987;&#19994;/&#23398;&#19994;&#22870;&#23398;&#37329;&#35838;&#19994;&#25104;&#32489;.cs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8;&#32456;&#65289;18&#32423;&#30740;&#31350;&#29983;-&#20132;&#36890;&#23398;&#38498;2018&#32423;&#30740;&#31350;&#29983;&#20449;&#24687;&#34920;&#65288;&#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tor/&#26700;&#38754;/2018&#32423;&#25104;&#32489;&#26680;&#31639;-&#31532;&#19977;&#27425;&#26356;&#26032;/2018&#32423;&#25104;&#32489;&#26680;&#31639;/&#31649;&#29702;&#31185;&#23398;&#19982;&#24037;&#31243;/&#23398;&#19994;&#22870;&#23398;&#37329;&#35838;&#19994;&#25104;&#32489;.csv"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业奖学金课业成绩"/>
    </sheetNames>
    <sheetDataSet>
      <sheetData sheetId="0" refreshError="1">
        <row r="1">
          <cell r="B1" t="str">
            <v>姓名</v>
          </cell>
          <cell r="C1" t="str">
            <v>学位课均分</v>
          </cell>
          <cell r="D1" t="str">
            <v>非学位课均分</v>
          </cell>
          <cell r="E1" t="str">
            <v>总分</v>
          </cell>
        </row>
        <row r="2">
          <cell r="B2" t="str">
            <v>彭晓双</v>
          </cell>
          <cell r="C2">
            <v>49.817999999999998</v>
          </cell>
          <cell r="D2">
            <v>21.917000000000002</v>
          </cell>
          <cell r="E2">
            <v>40.052999999999997</v>
          </cell>
        </row>
        <row r="3">
          <cell r="B3" t="str">
            <v>张为雄</v>
          </cell>
          <cell r="C3">
            <v>75.667000000000002</v>
          </cell>
          <cell r="D3">
            <v>56.273000000000003</v>
          </cell>
          <cell r="E3">
            <v>68.879000000000005</v>
          </cell>
        </row>
        <row r="4">
          <cell r="B4" t="str">
            <v>邓亚军</v>
          </cell>
          <cell r="C4">
            <v>74.3</v>
          </cell>
          <cell r="D4">
            <v>64.599999999999994</v>
          </cell>
          <cell r="E4">
            <v>70.905000000000001</v>
          </cell>
        </row>
        <row r="5">
          <cell r="B5" t="str">
            <v>姜宁宇</v>
          </cell>
          <cell r="C5">
            <v>74.23</v>
          </cell>
          <cell r="D5">
            <v>67.308999999999997</v>
          </cell>
          <cell r="E5">
            <v>71.808000000000007</v>
          </cell>
        </row>
        <row r="6">
          <cell r="B6" t="str">
            <v>蔡扬发</v>
          </cell>
          <cell r="C6">
            <v>71.010000000000005</v>
          </cell>
          <cell r="D6">
            <v>73.673000000000002</v>
          </cell>
          <cell r="E6">
            <v>71.941999999999993</v>
          </cell>
        </row>
        <row r="7">
          <cell r="B7" t="str">
            <v>刘雪梅</v>
          </cell>
          <cell r="C7">
            <v>74.355999999999995</v>
          </cell>
          <cell r="D7">
            <v>67.617999999999995</v>
          </cell>
          <cell r="E7">
            <v>71.998000000000005</v>
          </cell>
        </row>
        <row r="8">
          <cell r="B8" t="str">
            <v>郑福</v>
          </cell>
          <cell r="C8">
            <v>72.132999999999996</v>
          </cell>
          <cell r="D8">
            <v>74.891999999999996</v>
          </cell>
          <cell r="E8">
            <v>73.099000000000004</v>
          </cell>
        </row>
        <row r="9">
          <cell r="B9" t="str">
            <v>杨昌栋</v>
          </cell>
          <cell r="C9">
            <v>71.831999999999994</v>
          </cell>
          <cell r="D9">
            <v>75.491</v>
          </cell>
          <cell r="E9">
            <v>73.113</v>
          </cell>
        </row>
        <row r="10">
          <cell r="B10" t="str">
            <v>俞海杰</v>
          </cell>
          <cell r="C10">
            <v>73.263000000000005</v>
          </cell>
          <cell r="D10">
            <v>73.2</v>
          </cell>
          <cell r="E10">
            <v>73.241</v>
          </cell>
        </row>
        <row r="11">
          <cell r="B11" t="str">
            <v>喻杰</v>
          </cell>
          <cell r="C11">
            <v>71.611000000000004</v>
          </cell>
          <cell r="D11">
            <v>76.581999999999994</v>
          </cell>
          <cell r="E11">
            <v>73.350999999999999</v>
          </cell>
        </row>
        <row r="12">
          <cell r="B12" t="str">
            <v>樊小林</v>
          </cell>
          <cell r="C12">
            <v>73.322000000000003</v>
          </cell>
          <cell r="D12">
            <v>74.254999999999995</v>
          </cell>
          <cell r="E12">
            <v>73.649000000000001</v>
          </cell>
        </row>
        <row r="13">
          <cell r="B13" t="str">
            <v>张兆磊</v>
          </cell>
          <cell r="C13">
            <v>76</v>
          </cell>
          <cell r="D13">
            <v>69.364000000000004</v>
          </cell>
          <cell r="E13">
            <v>73.677000000000007</v>
          </cell>
        </row>
        <row r="14">
          <cell r="B14" t="str">
            <v>张豪</v>
          </cell>
          <cell r="C14">
            <v>73.537000000000006</v>
          </cell>
          <cell r="D14">
            <v>75.817999999999998</v>
          </cell>
          <cell r="E14">
            <v>74.334999999999994</v>
          </cell>
        </row>
        <row r="15">
          <cell r="B15" t="str">
            <v>唐宇航</v>
          </cell>
          <cell r="C15">
            <v>72.977999999999994</v>
          </cell>
          <cell r="D15">
            <v>77.055000000000007</v>
          </cell>
          <cell r="E15">
            <v>74.405000000000001</v>
          </cell>
        </row>
        <row r="16">
          <cell r="B16" t="str">
            <v>梁英</v>
          </cell>
          <cell r="C16">
            <v>76.105000000000004</v>
          </cell>
          <cell r="D16">
            <v>71.691000000000003</v>
          </cell>
          <cell r="E16">
            <v>74.56</v>
          </cell>
        </row>
        <row r="17">
          <cell r="B17" t="str">
            <v>王鹏</v>
          </cell>
          <cell r="C17">
            <v>73.358000000000004</v>
          </cell>
          <cell r="D17">
            <v>77.018000000000001</v>
          </cell>
          <cell r="E17">
            <v>74.638999999999996</v>
          </cell>
        </row>
        <row r="18">
          <cell r="B18" t="str">
            <v>谭笑</v>
          </cell>
          <cell r="C18">
            <v>78.25</v>
          </cell>
          <cell r="D18">
            <v>68.344999999999999</v>
          </cell>
          <cell r="E18">
            <v>74.783000000000001</v>
          </cell>
        </row>
        <row r="19">
          <cell r="B19" t="str">
            <v>王晓飞</v>
          </cell>
          <cell r="C19">
            <v>74.231999999999999</v>
          </cell>
          <cell r="D19">
            <v>76.236000000000004</v>
          </cell>
          <cell r="E19">
            <v>74.933000000000007</v>
          </cell>
        </row>
        <row r="20">
          <cell r="B20" t="str">
            <v>熊敏</v>
          </cell>
          <cell r="C20">
            <v>75.474000000000004</v>
          </cell>
          <cell r="D20">
            <v>74.290999999999997</v>
          </cell>
          <cell r="E20">
            <v>75.06</v>
          </cell>
        </row>
        <row r="21">
          <cell r="B21" t="str">
            <v>刘静波</v>
          </cell>
          <cell r="C21">
            <v>76.662999999999997</v>
          </cell>
          <cell r="D21">
            <v>72.308999999999997</v>
          </cell>
          <cell r="E21">
            <v>75.138999999999996</v>
          </cell>
        </row>
        <row r="22">
          <cell r="B22" t="str">
            <v>乐洋</v>
          </cell>
          <cell r="C22">
            <v>73.843999999999994</v>
          </cell>
          <cell r="D22">
            <v>77.691000000000003</v>
          </cell>
          <cell r="E22">
            <v>75.19</v>
          </cell>
        </row>
        <row r="23">
          <cell r="B23" t="str">
            <v>韩赣</v>
          </cell>
          <cell r="C23">
            <v>73.756</v>
          </cell>
          <cell r="D23">
            <v>77.944999999999993</v>
          </cell>
          <cell r="E23">
            <v>75.221999999999994</v>
          </cell>
        </row>
        <row r="24">
          <cell r="B24" t="str">
            <v>潘自翔</v>
          </cell>
          <cell r="C24">
            <v>77.944000000000003</v>
          </cell>
          <cell r="D24">
            <v>70.491</v>
          </cell>
          <cell r="E24">
            <v>75.335999999999999</v>
          </cell>
        </row>
        <row r="25">
          <cell r="B25" t="str">
            <v>梁勇</v>
          </cell>
          <cell r="C25">
            <v>73.447999999999993</v>
          </cell>
          <cell r="D25">
            <v>79.072999999999993</v>
          </cell>
          <cell r="E25">
            <v>75.417000000000002</v>
          </cell>
        </row>
        <row r="26">
          <cell r="B26" t="str">
            <v>冯伟</v>
          </cell>
          <cell r="C26">
            <v>74.914000000000001</v>
          </cell>
          <cell r="D26">
            <v>76.545000000000002</v>
          </cell>
          <cell r="E26">
            <v>75.484999999999999</v>
          </cell>
        </row>
        <row r="27">
          <cell r="B27" t="str">
            <v>朱志航</v>
          </cell>
          <cell r="C27">
            <v>75.789000000000001</v>
          </cell>
          <cell r="D27">
            <v>75.126999999999995</v>
          </cell>
          <cell r="E27">
            <v>75.557000000000002</v>
          </cell>
        </row>
        <row r="28">
          <cell r="B28" t="str">
            <v>张银银</v>
          </cell>
          <cell r="C28">
            <v>73.820999999999998</v>
          </cell>
          <cell r="D28">
            <v>78.817999999999998</v>
          </cell>
          <cell r="E28">
            <v>75.569999999999993</v>
          </cell>
        </row>
        <row r="29">
          <cell r="B29" t="str">
            <v>许路凯</v>
          </cell>
          <cell r="C29">
            <v>75.894999999999996</v>
          </cell>
          <cell r="D29">
            <v>75.218000000000004</v>
          </cell>
          <cell r="E29">
            <v>75.658000000000001</v>
          </cell>
        </row>
        <row r="30">
          <cell r="B30" t="str">
            <v>郭权</v>
          </cell>
          <cell r="C30">
            <v>76.132999999999996</v>
          </cell>
          <cell r="D30">
            <v>74.8</v>
          </cell>
          <cell r="E30">
            <v>75.665999999999997</v>
          </cell>
        </row>
        <row r="31">
          <cell r="B31" t="str">
            <v>龙思</v>
          </cell>
          <cell r="C31">
            <v>77.379000000000005</v>
          </cell>
          <cell r="D31">
            <v>72.781999999999996</v>
          </cell>
          <cell r="E31">
            <v>75.77</v>
          </cell>
        </row>
        <row r="32">
          <cell r="B32" t="str">
            <v>罗志奇</v>
          </cell>
          <cell r="C32">
            <v>75.694999999999993</v>
          </cell>
          <cell r="D32">
            <v>75.981999999999999</v>
          </cell>
          <cell r="E32">
            <v>75.795000000000002</v>
          </cell>
        </row>
        <row r="33">
          <cell r="B33" t="str">
            <v>汪雄</v>
          </cell>
          <cell r="C33">
            <v>73.936999999999998</v>
          </cell>
          <cell r="D33">
            <v>79.655000000000001</v>
          </cell>
          <cell r="E33">
            <v>75.938000000000002</v>
          </cell>
        </row>
        <row r="34">
          <cell r="B34" t="str">
            <v>伍林林</v>
          </cell>
          <cell r="C34">
            <v>75.742999999999995</v>
          </cell>
          <cell r="D34">
            <v>76.382000000000005</v>
          </cell>
          <cell r="E34">
            <v>75.966999999999999</v>
          </cell>
        </row>
        <row r="35">
          <cell r="B35" t="str">
            <v>裴甘鹏</v>
          </cell>
          <cell r="C35">
            <v>76.367999999999995</v>
          </cell>
          <cell r="D35">
            <v>75.981999999999999</v>
          </cell>
          <cell r="E35">
            <v>76.233000000000004</v>
          </cell>
        </row>
        <row r="36">
          <cell r="B36" t="str">
            <v>李咪</v>
          </cell>
          <cell r="C36">
            <v>75.632000000000005</v>
          </cell>
          <cell r="D36">
            <v>77.472999999999999</v>
          </cell>
          <cell r="E36">
            <v>76.275999999999996</v>
          </cell>
        </row>
        <row r="37">
          <cell r="B37" t="str">
            <v>张燕</v>
          </cell>
          <cell r="C37">
            <v>81.37</v>
          </cell>
          <cell r="D37">
            <v>67.126999999999995</v>
          </cell>
          <cell r="E37">
            <v>76.385000000000005</v>
          </cell>
        </row>
        <row r="38">
          <cell r="B38" t="str">
            <v>曾梓棋</v>
          </cell>
          <cell r="C38">
            <v>75.41</v>
          </cell>
          <cell r="D38">
            <v>78.454999999999998</v>
          </cell>
          <cell r="E38">
            <v>76.475999999999999</v>
          </cell>
        </row>
        <row r="39">
          <cell r="B39" t="str">
            <v>原广晨</v>
          </cell>
          <cell r="C39">
            <v>76.558000000000007</v>
          </cell>
          <cell r="D39">
            <v>76.527000000000001</v>
          </cell>
          <cell r="E39">
            <v>76.546999999999997</v>
          </cell>
        </row>
        <row r="40">
          <cell r="B40" t="str">
            <v>龙明旭</v>
          </cell>
          <cell r="C40">
            <v>75.725999999999999</v>
          </cell>
          <cell r="D40">
            <v>78.072999999999993</v>
          </cell>
          <cell r="E40">
            <v>76.546999999999997</v>
          </cell>
        </row>
        <row r="41">
          <cell r="B41" t="str">
            <v>关阳</v>
          </cell>
          <cell r="C41">
            <v>76.411000000000001</v>
          </cell>
          <cell r="D41">
            <v>77.2</v>
          </cell>
          <cell r="E41">
            <v>76.686999999999998</v>
          </cell>
        </row>
        <row r="42">
          <cell r="B42" t="str">
            <v>高玉超</v>
          </cell>
          <cell r="C42">
            <v>75.978999999999999</v>
          </cell>
          <cell r="D42">
            <v>78.072999999999993</v>
          </cell>
          <cell r="E42">
            <v>76.712000000000003</v>
          </cell>
        </row>
        <row r="43">
          <cell r="B43" t="str">
            <v>李思彤</v>
          </cell>
          <cell r="C43">
            <v>75.822000000000003</v>
          </cell>
          <cell r="D43">
            <v>78.382000000000005</v>
          </cell>
          <cell r="E43">
            <v>76.718000000000004</v>
          </cell>
        </row>
        <row r="44">
          <cell r="B44" t="str">
            <v>刘俊斌</v>
          </cell>
          <cell r="C44">
            <v>75.694999999999993</v>
          </cell>
          <cell r="D44">
            <v>78.727000000000004</v>
          </cell>
          <cell r="E44">
            <v>76.756</v>
          </cell>
        </row>
        <row r="45">
          <cell r="B45" t="str">
            <v>赵春筝</v>
          </cell>
          <cell r="C45">
            <v>79.968000000000004</v>
          </cell>
          <cell r="D45">
            <v>71.036000000000001</v>
          </cell>
          <cell r="E45">
            <v>76.841999999999999</v>
          </cell>
        </row>
        <row r="46">
          <cell r="B46" t="str">
            <v>屈芳婷</v>
          </cell>
          <cell r="C46">
            <v>76.611000000000004</v>
          </cell>
          <cell r="D46">
            <v>77.509</v>
          </cell>
          <cell r="E46">
            <v>76.924999999999997</v>
          </cell>
        </row>
        <row r="47">
          <cell r="B47" t="str">
            <v>吕瑞东</v>
          </cell>
          <cell r="C47">
            <v>77.822000000000003</v>
          </cell>
          <cell r="D47">
            <v>75.364000000000004</v>
          </cell>
          <cell r="E47">
            <v>76.962000000000003</v>
          </cell>
        </row>
        <row r="48">
          <cell r="B48" t="str">
            <v>黄威麟</v>
          </cell>
          <cell r="C48">
            <v>78.021000000000001</v>
          </cell>
          <cell r="D48">
            <v>75.126999999999995</v>
          </cell>
          <cell r="E48">
            <v>77.007999999999996</v>
          </cell>
        </row>
        <row r="49">
          <cell r="B49" t="str">
            <v>胡隆</v>
          </cell>
          <cell r="C49">
            <v>76.686000000000007</v>
          </cell>
          <cell r="D49">
            <v>77.835999999999999</v>
          </cell>
          <cell r="E49">
            <v>77.088999999999999</v>
          </cell>
        </row>
        <row r="50">
          <cell r="B50" t="str">
            <v>欧阳瑞祥</v>
          </cell>
          <cell r="C50">
            <v>79.040000000000006</v>
          </cell>
          <cell r="D50">
            <v>73.527000000000001</v>
          </cell>
          <cell r="E50">
            <v>77.11</v>
          </cell>
        </row>
        <row r="51">
          <cell r="B51" t="str">
            <v>胡健坤</v>
          </cell>
          <cell r="C51">
            <v>75.867000000000004</v>
          </cell>
          <cell r="D51">
            <v>79.472999999999999</v>
          </cell>
          <cell r="E51">
            <v>77.129000000000005</v>
          </cell>
        </row>
        <row r="52">
          <cell r="B52" t="str">
            <v>戴子建</v>
          </cell>
          <cell r="C52">
            <v>77.343999999999994</v>
          </cell>
          <cell r="D52">
            <v>76.963999999999999</v>
          </cell>
          <cell r="E52">
            <v>77.210999999999999</v>
          </cell>
        </row>
        <row r="53">
          <cell r="B53" t="str">
            <v>陈强</v>
          </cell>
          <cell r="C53">
            <v>76.747</v>
          </cell>
          <cell r="D53">
            <v>78.072999999999993</v>
          </cell>
          <cell r="E53">
            <v>77.210999999999999</v>
          </cell>
        </row>
        <row r="54">
          <cell r="B54" t="str">
            <v>梁俊</v>
          </cell>
          <cell r="C54">
            <v>80.094999999999999</v>
          </cell>
          <cell r="D54">
            <v>71.891000000000005</v>
          </cell>
          <cell r="E54">
            <v>77.224000000000004</v>
          </cell>
        </row>
        <row r="55">
          <cell r="B55" t="str">
            <v>付燕青</v>
          </cell>
          <cell r="C55">
            <v>80.31</v>
          </cell>
          <cell r="D55">
            <v>71.545000000000002</v>
          </cell>
          <cell r="E55">
            <v>77.242000000000004</v>
          </cell>
        </row>
        <row r="56">
          <cell r="B56" t="str">
            <v>句庆玲</v>
          </cell>
          <cell r="C56">
            <v>81.19</v>
          </cell>
          <cell r="D56">
            <v>70.364000000000004</v>
          </cell>
          <cell r="E56">
            <v>77.400999999999996</v>
          </cell>
        </row>
        <row r="57">
          <cell r="B57" t="str">
            <v>杨新宇</v>
          </cell>
          <cell r="C57">
            <v>77.504999999999995</v>
          </cell>
          <cell r="D57">
            <v>77.254999999999995</v>
          </cell>
          <cell r="E57">
            <v>77.417000000000002</v>
          </cell>
        </row>
        <row r="58">
          <cell r="B58" t="str">
            <v>郑策策</v>
          </cell>
          <cell r="C58">
            <v>78.143000000000001</v>
          </cell>
          <cell r="D58">
            <v>76.691000000000003</v>
          </cell>
          <cell r="E58">
            <v>77.635000000000005</v>
          </cell>
        </row>
        <row r="59">
          <cell r="B59" t="str">
            <v>邱冬华</v>
          </cell>
          <cell r="C59">
            <v>75.867000000000004</v>
          </cell>
          <cell r="D59">
            <v>81.382000000000005</v>
          </cell>
          <cell r="E59">
            <v>77.796999999999997</v>
          </cell>
        </row>
        <row r="60">
          <cell r="B60" t="str">
            <v>邹均芳</v>
          </cell>
          <cell r="C60">
            <v>76.89</v>
          </cell>
          <cell r="D60">
            <v>79.981999999999999</v>
          </cell>
          <cell r="E60">
            <v>77.971999999999994</v>
          </cell>
        </row>
        <row r="61">
          <cell r="B61" t="str">
            <v>段开瑞</v>
          </cell>
          <cell r="C61">
            <v>78.504999999999995</v>
          </cell>
          <cell r="D61">
            <v>77.036000000000001</v>
          </cell>
          <cell r="E61">
            <v>77.991</v>
          </cell>
        </row>
        <row r="62">
          <cell r="B62" t="str">
            <v>贺治宇</v>
          </cell>
          <cell r="C62">
            <v>77.588999999999999</v>
          </cell>
          <cell r="D62">
            <v>78.891000000000005</v>
          </cell>
          <cell r="E62">
            <v>78.045000000000002</v>
          </cell>
        </row>
        <row r="63">
          <cell r="B63" t="str">
            <v>袁江</v>
          </cell>
          <cell r="C63">
            <v>78</v>
          </cell>
          <cell r="D63">
            <v>78.164000000000001</v>
          </cell>
          <cell r="E63">
            <v>78.057000000000002</v>
          </cell>
        </row>
        <row r="64">
          <cell r="B64" t="str">
            <v>何萍</v>
          </cell>
          <cell r="C64">
            <v>79.411000000000001</v>
          </cell>
          <cell r="D64">
            <v>76.018000000000001</v>
          </cell>
          <cell r="E64">
            <v>78.222999999999999</v>
          </cell>
        </row>
        <row r="65">
          <cell r="B65" t="str">
            <v>邱俊筠</v>
          </cell>
          <cell r="C65">
            <v>77.352000000000004</v>
          </cell>
          <cell r="D65">
            <v>80.144999999999996</v>
          </cell>
          <cell r="E65">
            <v>78.33</v>
          </cell>
        </row>
        <row r="66">
          <cell r="B66" t="str">
            <v>王晓锋</v>
          </cell>
          <cell r="C66">
            <v>78.063000000000002</v>
          </cell>
          <cell r="D66">
            <v>78.855000000000004</v>
          </cell>
          <cell r="E66">
            <v>78.34</v>
          </cell>
        </row>
        <row r="67">
          <cell r="B67" t="str">
            <v>周文娟</v>
          </cell>
          <cell r="C67">
            <v>78.210999999999999</v>
          </cell>
          <cell r="D67">
            <v>78.873000000000005</v>
          </cell>
          <cell r="E67">
            <v>78.442999999999998</v>
          </cell>
        </row>
        <row r="68">
          <cell r="B68" t="str">
            <v>邱豪杰</v>
          </cell>
          <cell r="C68">
            <v>78.343000000000004</v>
          </cell>
          <cell r="D68">
            <v>79.108999999999995</v>
          </cell>
          <cell r="E68">
            <v>78.611000000000004</v>
          </cell>
        </row>
        <row r="69">
          <cell r="B69" t="str">
            <v>袁朝圣</v>
          </cell>
          <cell r="C69">
            <v>76.933000000000007</v>
          </cell>
          <cell r="D69">
            <v>81.873000000000005</v>
          </cell>
          <cell r="E69">
            <v>78.662000000000006</v>
          </cell>
        </row>
        <row r="70">
          <cell r="B70" t="str">
            <v>范峥</v>
          </cell>
          <cell r="C70">
            <v>77.617999999999995</v>
          </cell>
          <cell r="D70">
            <v>80.656999999999996</v>
          </cell>
          <cell r="E70">
            <v>78.682000000000002</v>
          </cell>
        </row>
        <row r="71">
          <cell r="B71" t="str">
            <v>陈志林</v>
          </cell>
          <cell r="C71">
            <v>78.52</v>
          </cell>
          <cell r="D71">
            <v>79.144999999999996</v>
          </cell>
          <cell r="E71">
            <v>78.739000000000004</v>
          </cell>
        </row>
        <row r="72">
          <cell r="B72" t="str">
            <v>李城</v>
          </cell>
          <cell r="C72">
            <v>78.441999999999993</v>
          </cell>
          <cell r="D72">
            <v>79.308999999999997</v>
          </cell>
          <cell r="E72">
            <v>78.745000000000005</v>
          </cell>
        </row>
        <row r="73">
          <cell r="B73" t="str">
            <v>夏红卫</v>
          </cell>
          <cell r="C73">
            <v>80.257000000000005</v>
          </cell>
          <cell r="D73">
            <v>76.072999999999993</v>
          </cell>
          <cell r="E73">
            <v>78.793000000000006</v>
          </cell>
        </row>
        <row r="74">
          <cell r="B74" t="str">
            <v>任天锃</v>
          </cell>
          <cell r="C74">
            <v>77.462999999999994</v>
          </cell>
          <cell r="D74">
            <v>82.218000000000004</v>
          </cell>
          <cell r="E74">
            <v>79.126999999999995</v>
          </cell>
        </row>
        <row r="75">
          <cell r="B75" t="str">
            <v>张宇豪</v>
          </cell>
          <cell r="C75">
            <v>80.462999999999994</v>
          </cell>
          <cell r="D75">
            <v>76.855000000000004</v>
          </cell>
          <cell r="E75">
            <v>79.2</v>
          </cell>
        </row>
        <row r="76">
          <cell r="B76" t="str">
            <v>朱玄</v>
          </cell>
          <cell r="C76">
            <v>79.332999999999998</v>
          </cell>
          <cell r="D76">
            <v>79.108999999999995</v>
          </cell>
          <cell r="E76">
            <v>79.254999999999995</v>
          </cell>
        </row>
        <row r="77">
          <cell r="B77" t="str">
            <v>安钢</v>
          </cell>
          <cell r="C77">
            <v>80.019000000000005</v>
          </cell>
          <cell r="D77">
            <v>77.956000000000003</v>
          </cell>
          <cell r="E77">
            <v>79.296999999999997</v>
          </cell>
        </row>
        <row r="78">
          <cell r="B78" t="str">
            <v>罗少辉</v>
          </cell>
          <cell r="C78">
            <v>79.084000000000003</v>
          </cell>
          <cell r="D78">
            <v>80.036000000000001</v>
          </cell>
          <cell r="E78">
            <v>79.417000000000002</v>
          </cell>
        </row>
        <row r="79">
          <cell r="B79" t="str">
            <v>方颖佳</v>
          </cell>
          <cell r="C79">
            <v>78.83</v>
          </cell>
          <cell r="D79">
            <v>81.055000000000007</v>
          </cell>
          <cell r="E79">
            <v>79.608999999999995</v>
          </cell>
        </row>
        <row r="80">
          <cell r="B80" t="str">
            <v>郭燕鹏</v>
          </cell>
          <cell r="C80">
            <v>80.524000000000001</v>
          </cell>
          <cell r="D80">
            <v>78.382000000000005</v>
          </cell>
          <cell r="E80">
            <v>79.774000000000001</v>
          </cell>
        </row>
        <row r="81">
          <cell r="B81" t="str">
            <v>刘元元</v>
          </cell>
          <cell r="C81">
            <v>82.114000000000004</v>
          </cell>
          <cell r="D81">
            <v>77.182000000000002</v>
          </cell>
          <cell r="E81">
            <v>80.388000000000005</v>
          </cell>
        </row>
        <row r="82">
          <cell r="B82" t="str">
            <v>范海山</v>
          </cell>
          <cell r="C82">
            <v>79.876000000000005</v>
          </cell>
          <cell r="D82">
            <v>81.691000000000003</v>
          </cell>
          <cell r="E82">
            <v>80.510999999999996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学业奖学金课业成绩"/>
    </sheetNames>
    <sheetDataSet>
      <sheetData sheetId="0">
        <row r="1">
          <cell r="B1" t="str">
            <v>姓名</v>
          </cell>
          <cell r="C1" t="str">
            <v>学位课均分</v>
          </cell>
          <cell r="D1" t="str">
            <v>非学位课均分</v>
          </cell>
          <cell r="E1" t="str">
            <v>总分</v>
          </cell>
        </row>
        <row r="2">
          <cell r="B2" t="str">
            <v>蒋志祥</v>
          </cell>
          <cell r="C2">
            <v>77.295000000000002</v>
          </cell>
          <cell r="D2">
            <v>77.855000000000004</v>
          </cell>
          <cell r="E2">
            <v>77.491</v>
          </cell>
        </row>
        <row r="3">
          <cell r="B3" t="str">
            <v>鲍亮</v>
          </cell>
          <cell r="C3">
            <v>75.358000000000004</v>
          </cell>
          <cell r="D3">
            <v>70.745000000000005</v>
          </cell>
          <cell r="E3">
            <v>73.742999999999995</v>
          </cell>
        </row>
        <row r="4">
          <cell r="B4" t="str">
            <v>刘佳斌</v>
          </cell>
          <cell r="C4">
            <v>75.936999999999998</v>
          </cell>
          <cell r="D4">
            <v>77.454999999999998</v>
          </cell>
          <cell r="E4">
            <v>76.468000000000004</v>
          </cell>
        </row>
        <row r="5">
          <cell r="B5" t="str">
            <v>唐忠立</v>
          </cell>
          <cell r="C5">
            <v>73.105000000000004</v>
          </cell>
          <cell r="D5">
            <v>74.400000000000006</v>
          </cell>
          <cell r="E5">
            <v>73.558000000000007</v>
          </cell>
        </row>
        <row r="6">
          <cell r="B6" t="str">
            <v>朱磊</v>
          </cell>
          <cell r="C6">
            <v>77.736999999999995</v>
          </cell>
          <cell r="D6">
            <v>75.036000000000001</v>
          </cell>
          <cell r="E6">
            <v>76.792000000000002</v>
          </cell>
        </row>
        <row r="7">
          <cell r="B7" t="str">
            <v>刘建琴</v>
          </cell>
          <cell r="C7">
            <v>79.274000000000001</v>
          </cell>
          <cell r="D7">
            <v>79.108999999999995</v>
          </cell>
          <cell r="E7">
            <v>79.215999999999994</v>
          </cell>
        </row>
        <row r="8">
          <cell r="B8" t="str">
            <v>汤鑫</v>
          </cell>
          <cell r="C8">
            <v>78.926000000000002</v>
          </cell>
          <cell r="D8">
            <v>78.8</v>
          </cell>
          <cell r="E8">
            <v>78.882000000000005</v>
          </cell>
        </row>
        <row r="9">
          <cell r="B9" t="str">
            <v>邹联华</v>
          </cell>
          <cell r="C9">
            <v>79.010999999999996</v>
          </cell>
          <cell r="D9">
            <v>79.254999999999995</v>
          </cell>
          <cell r="E9">
            <v>79.096000000000004</v>
          </cell>
        </row>
        <row r="10">
          <cell r="B10" t="str">
            <v>陈帅</v>
          </cell>
          <cell r="C10">
            <v>79.253</v>
          </cell>
          <cell r="D10">
            <v>75.472999999999999</v>
          </cell>
          <cell r="E10">
            <v>77.930000000000007</v>
          </cell>
        </row>
        <row r="11">
          <cell r="B11" t="str">
            <v>张思爱</v>
          </cell>
          <cell r="C11">
            <v>76.978999999999999</v>
          </cell>
          <cell r="D11">
            <v>77.784999999999997</v>
          </cell>
          <cell r="E11">
            <v>77.260999999999996</v>
          </cell>
        </row>
        <row r="12">
          <cell r="B12" t="str">
            <v>谢晓峰</v>
          </cell>
          <cell r="C12">
            <v>75.757999999999996</v>
          </cell>
          <cell r="D12">
            <v>76.385000000000005</v>
          </cell>
          <cell r="E12">
            <v>75.977000000000004</v>
          </cell>
        </row>
        <row r="13">
          <cell r="B13" t="str">
            <v>郭燕青</v>
          </cell>
          <cell r="C13">
            <v>76.116</v>
          </cell>
          <cell r="D13">
            <v>77.215000000000003</v>
          </cell>
          <cell r="E13">
            <v>76.501000000000005</v>
          </cell>
        </row>
        <row r="14">
          <cell r="B14" t="str">
            <v>孟凡一</v>
          </cell>
          <cell r="C14">
            <v>73.433000000000007</v>
          </cell>
          <cell r="D14">
            <v>72.036000000000001</v>
          </cell>
          <cell r="E14">
            <v>72.944050000000004</v>
          </cell>
        </row>
        <row r="15">
          <cell r="B15" t="str">
            <v>何伟</v>
          </cell>
          <cell r="C15">
            <v>68.905000000000001</v>
          </cell>
          <cell r="D15">
            <v>74.018000000000001</v>
          </cell>
          <cell r="E15">
            <v>70.694999999999993</v>
          </cell>
        </row>
        <row r="16">
          <cell r="B16" t="str">
            <v>朱懿恺</v>
          </cell>
          <cell r="C16">
            <v>73.483999999999995</v>
          </cell>
          <cell r="D16">
            <v>73</v>
          </cell>
          <cell r="E16">
            <v>73.314999999999998</v>
          </cell>
        </row>
        <row r="17">
          <cell r="B17" t="str">
            <v>曹骁</v>
          </cell>
          <cell r="C17">
            <v>75.274000000000001</v>
          </cell>
          <cell r="D17">
            <v>77.126999999999995</v>
          </cell>
          <cell r="E17">
            <v>75.923000000000002</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交通学院2018级硕士花名册"/>
      <sheetName val="2018级博士"/>
    </sheetNames>
    <sheetDataSet>
      <sheetData sheetId="0">
        <row r="1">
          <cell r="C1" t="str">
            <v>姓名</v>
          </cell>
          <cell r="D1" t="str">
            <v>导师姓名</v>
          </cell>
        </row>
        <row r="2">
          <cell r="C2" t="str">
            <v>安钢</v>
          </cell>
          <cell r="D2" t="str">
            <v>李友云</v>
          </cell>
        </row>
        <row r="3">
          <cell r="C3" t="str">
            <v>蔡扬发</v>
          </cell>
          <cell r="D3" t="str">
            <v>周志刚</v>
          </cell>
        </row>
        <row r="4">
          <cell r="C4" t="str">
            <v>曾梓棋</v>
          </cell>
          <cell r="D4" t="str">
            <v>刘朝晖</v>
          </cell>
        </row>
        <row r="5">
          <cell r="C5" t="str">
            <v>陈强</v>
          </cell>
          <cell r="D5" t="str">
            <v>肖杰</v>
          </cell>
        </row>
        <row r="6">
          <cell r="C6" t="str">
            <v>陈志林</v>
          </cell>
          <cell r="D6" t="str">
            <v>周志刚</v>
          </cell>
        </row>
        <row r="7">
          <cell r="C7" t="str">
            <v>戴子建</v>
          </cell>
          <cell r="D7" t="str">
            <v>冯新军</v>
          </cell>
        </row>
        <row r="8">
          <cell r="C8" t="str">
            <v>段开瑞</v>
          </cell>
          <cell r="D8" t="str">
            <v>高英力</v>
          </cell>
        </row>
        <row r="9">
          <cell r="C9" t="str">
            <v>樊小林</v>
          </cell>
          <cell r="D9" t="str">
            <v>查旭东</v>
          </cell>
        </row>
        <row r="10">
          <cell r="C10" t="str">
            <v>范海山</v>
          </cell>
          <cell r="D10" t="str">
            <v>张军辉</v>
          </cell>
        </row>
        <row r="11">
          <cell r="C11" t="str">
            <v>方颖佳</v>
          </cell>
          <cell r="D11" t="str">
            <v>周志刚</v>
          </cell>
        </row>
        <row r="12">
          <cell r="C12" t="str">
            <v>冯伟</v>
          </cell>
          <cell r="D12" t="str">
            <v>刘朝晖</v>
          </cell>
        </row>
        <row r="13">
          <cell r="C13" t="str">
            <v>高玉超</v>
          </cell>
          <cell r="D13" t="str">
            <v>金娇</v>
          </cell>
        </row>
        <row r="14">
          <cell r="C14" t="str">
            <v>关阳</v>
          </cell>
          <cell r="D14" t="str">
            <v>魏建国</v>
          </cell>
        </row>
        <row r="15">
          <cell r="C15" t="str">
            <v>郭燕鹏</v>
          </cell>
          <cell r="D15" t="str">
            <v>吕松涛</v>
          </cell>
        </row>
        <row r="16">
          <cell r="C16" t="str">
            <v>韩赣</v>
          </cell>
          <cell r="D16" t="str">
            <v>赵锋军</v>
          </cell>
        </row>
        <row r="17">
          <cell r="C17" t="str">
            <v>贺治宇</v>
          </cell>
          <cell r="D17" t="str">
            <v>钱国平</v>
          </cell>
        </row>
        <row r="18">
          <cell r="C18" t="str">
            <v>胡健坤</v>
          </cell>
          <cell r="D18" t="str">
            <v>张军辉</v>
          </cell>
        </row>
        <row r="19">
          <cell r="C19" t="str">
            <v>胡隆</v>
          </cell>
          <cell r="D19" t="str">
            <v>吕松涛</v>
          </cell>
        </row>
        <row r="20">
          <cell r="C20" t="str">
            <v>黄威麟</v>
          </cell>
          <cell r="D20" t="str">
            <v>王辉</v>
          </cell>
        </row>
        <row r="21">
          <cell r="C21" t="str">
            <v>乐洋</v>
          </cell>
          <cell r="D21" t="str">
            <v>赵锋军</v>
          </cell>
        </row>
        <row r="22">
          <cell r="C22" t="str">
            <v>李城</v>
          </cell>
          <cell r="D22" t="str">
            <v>张军辉</v>
          </cell>
        </row>
        <row r="23">
          <cell r="C23" t="str">
            <v>李咪</v>
          </cell>
          <cell r="D23" t="str">
            <v>黄拓</v>
          </cell>
        </row>
        <row r="24">
          <cell r="C24" t="str">
            <v>李思彤</v>
          </cell>
          <cell r="D24" t="str">
            <v>孙志林</v>
          </cell>
        </row>
        <row r="25">
          <cell r="C25" t="str">
            <v>梁勇</v>
          </cell>
          <cell r="D25" t="str">
            <v>秦仁杰</v>
          </cell>
        </row>
        <row r="26">
          <cell r="C26" t="str">
            <v>刘俊斌</v>
          </cell>
          <cell r="D26" t="str">
            <v>李平</v>
          </cell>
        </row>
        <row r="27">
          <cell r="C27" t="str">
            <v>龙明旭</v>
          </cell>
          <cell r="D27" t="str">
            <v>张锐</v>
          </cell>
        </row>
        <row r="28">
          <cell r="C28" t="str">
            <v>罗少辉</v>
          </cell>
          <cell r="D28" t="str">
            <v>李强</v>
          </cell>
        </row>
        <row r="29">
          <cell r="C29" t="str">
            <v>罗志奇</v>
          </cell>
          <cell r="D29" t="str">
            <v>钱国平</v>
          </cell>
        </row>
        <row r="30">
          <cell r="C30" t="str">
            <v>吕瑞东</v>
          </cell>
          <cell r="D30" t="str">
            <v>查旭东</v>
          </cell>
        </row>
        <row r="31">
          <cell r="C31" t="str">
            <v>裴甘鹏</v>
          </cell>
          <cell r="D31" t="str">
            <v>高英力</v>
          </cell>
        </row>
        <row r="32">
          <cell r="C32" t="str">
            <v>邱冬华</v>
          </cell>
          <cell r="D32" t="str">
            <v>秦仁杰</v>
          </cell>
        </row>
        <row r="33">
          <cell r="C33" t="str">
            <v>邱豪杰</v>
          </cell>
          <cell r="D33" t="str">
            <v>姚佳良</v>
          </cell>
        </row>
        <row r="34">
          <cell r="C34" t="str">
            <v>邱俊筠</v>
          </cell>
          <cell r="D34" t="str">
            <v>何忠明</v>
          </cell>
        </row>
        <row r="35">
          <cell r="C35" t="str">
            <v>屈芳婷</v>
          </cell>
          <cell r="D35" t="str">
            <v>郑健龙</v>
          </cell>
        </row>
        <row r="36">
          <cell r="C36" t="str">
            <v>任天锃</v>
          </cell>
          <cell r="D36" t="str">
            <v>张锐</v>
          </cell>
        </row>
        <row r="37">
          <cell r="C37" t="str">
            <v>唐宇航</v>
          </cell>
          <cell r="D37" t="str">
            <v>唐宇航</v>
          </cell>
        </row>
        <row r="38">
          <cell r="C38" t="str">
            <v>王鹏</v>
          </cell>
          <cell r="D38" t="str">
            <v>吕松涛</v>
          </cell>
        </row>
        <row r="39">
          <cell r="C39" t="str">
            <v>王晓飞</v>
          </cell>
          <cell r="D39" t="str">
            <v>田小革</v>
          </cell>
        </row>
        <row r="40">
          <cell r="C40" t="str">
            <v>王晓锋</v>
          </cell>
          <cell r="D40" t="str">
            <v>梁波</v>
          </cell>
        </row>
        <row r="41">
          <cell r="C41" t="str">
            <v>伍林林</v>
          </cell>
          <cell r="D41" t="str">
            <v>陈向阳</v>
          </cell>
        </row>
        <row r="42">
          <cell r="C42" t="str">
            <v>夏红卫</v>
          </cell>
          <cell r="D42" t="str">
            <v>刘朝晖</v>
          </cell>
        </row>
        <row r="43">
          <cell r="C43" t="str">
            <v>熊敏</v>
          </cell>
          <cell r="D43" t="str">
            <v>周科峰</v>
          </cell>
        </row>
        <row r="44">
          <cell r="C44" t="str">
            <v>许路凯</v>
          </cell>
          <cell r="D44" t="str">
            <v>李盛</v>
          </cell>
        </row>
        <row r="45">
          <cell r="C45" t="str">
            <v>杨昌栋</v>
          </cell>
          <cell r="D45" t="str">
            <v>钱国平</v>
          </cell>
        </row>
        <row r="46">
          <cell r="C46" t="str">
            <v>杨新宇</v>
          </cell>
          <cell r="D46" t="str">
            <v>刘宏富</v>
          </cell>
        </row>
        <row r="47">
          <cell r="C47" t="str">
            <v>喻杰</v>
          </cell>
          <cell r="D47" t="str">
            <v>李九苏</v>
          </cell>
        </row>
        <row r="48">
          <cell r="C48" t="str">
            <v>袁朝圣</v>
          </cell>
          <cell r="D48" t="str">
            <v>李强</v>
          </cell>
        </row>
        <row r="49">
          <cell r="C49" t="str">
            <v>袁江</v>
          </cell>
          <cell r="D49" t="str">
            <v>郑健龙</v>
          </cell>
        </row>
        <row r="50">
          <cell r="C50" t="str">
            <v>原广晨</v>
          </cell>
          <cell r="D50" t="str">
            <v>钱国平</v>
          </cell>
        </row>
        <row r="51">
          <cell r="C51" t="str">
            <v>张豪</v>
          </cell>
          <cell r="D51" t="str">
            <v>李盛</v>
          </cell>
        </row>
        <row r="52">
          <cell r="C52" t="str">
            <v>张宇豪</v>
          </cell>
          <cell r="D52" t="str">
            <v>钱国平</v>
          </cell>
        </row>
        <row r="53">
          <cell r="C53" t="str">
            <v>郑策策</v>
          </cell>
          <cell r="D53" t="str">
            <v>郑健龙</v>
          </cell>
        </row>
        <row r="54">
          <cell r="C54" t="str">
            <v>郑福</v>
          </cell>
          <cell r="D54" t="str">
            <v>秦志斌</v>
          </cell>
        </row>
        <row r="55">
          <cell r="C55" t="str">
            <v>周文娟</v>
          </cell>
          <cell r="D55" t="str">
            <v>高英力</v>
          </cell>
        </row>
        <row r="56">
          <cell r="C56" t="str">
            <v>朱玄</v>
          </cell>
          <cell r="D56" t="str">
            <v>郑健龙</v>
          </cell>
        </row>
        <row r="57">
          <cell r="C57" t="str">
            <v>朱志航</v>
          </cell>
          <cell r="D57" t="str">
            <v>孙志林</v>
          </cell>
        </row>
        <row r="58">
          <cell r="C58" t="str">
            <v>邹均芳</v>
          </cell>
          <cell r="D58" t="str">
            <v>李闯民</v>
          </cell>
        </row>
        <row r="59">
          <cell r="C59" t="str">
            <v>汪雄</v>
          </cell>
          <cell r="D59" t="str">
            <v>梁波</v>
          </cell>
        </row>
        <row r="60">
          <cell r="C60" t="str">
            <v>张银银</v>
          </cell>
          <cell r="D60" t="str">
            <v>张军辉</v>
          </cell>
        </row>
        <row r="61">
          <cell r="C61" t="str">
            <v>范峥</v>
          </cell>
          <cell r="D61" t="str">
            <v>韦秉旭</v>
          </cell>
        </row>
        <row r="62">
          <cell r="C62" t="str">
            <v>刘建琴</v>
          </cell>
          <cell r="D62" t="str">
            <v>郭云开</v>
          </cell>
        </row>
        <row r="63">
          <cell r="C63" t="str">
            <v>付燕青</v>
          </cell>
          <cell r="D63" t="str">
            <v>龙科军</v>
          </cell>
        </row>
        <row r="64">
          <cell r="C64" t="str">
            <v>陈玉斌</v>
          </cell>
          <cell r="D64" t="str">
            <v>陈赟</v>
          </cell>
        </row>
        <row r="65">
          <cell r="C65" t="str">
            <v>刘雪梅</v>
          </cell>
          <cell r="D65" t="str">
            <v>向往</v>
          </cell>
        </row>
        <row r="66">
          <cell r="C66" t="str">
            <v>赵春筝</v>
          </cell>
          <cell r="D66" t="str">
            <v>王佳</v>
          </cell>
        </row>
        <row r="67">
          <cell r="C67" t="str">
            <v>孟凡一</v>
          </cell>
          <cell r="D67" t="str">
            <v>周访滨</v>
          </cell>
        </row>
        <row r="68">
          <cell r="C68" t="str">
            <v>邹联华</v>
          </cell>
          <cell r="D68" t="str">
            <v>周访滨</v>
          </cell>
        </row>
        <row r="69">
          <cell r="C69" t="str">
            <v>梁俊</v>
          </cell>
          <cell r="D69" t="str">
            <v>张生</v>
          </cell>
        </row>
        <row r="70">
          <cell r="C70" t="str">
            <v>俞海杰</v>
          </cell>
          <cell r="D70" t="str">
            <v>郝威</v>
          </cell>
        </row>
        <row r="71">
          <cell r="C71" t="str">
            <v>何萍</v>
          </cell>
          <cell r="D71" t="str">
            <v>周爱莲</v>
          </cell>
        </row>
        <row r="72">
          <cell r="C72" t="str">
            <v>何伟</v>
          </cell>
          <cell r="D72" t="str">
            <v>徐卓揆</v>
          </cell>
        </row>
        <row r="73">
          <cell r="C73" t="str">
            <v>刘佳斌</v>
          </cell>
          <cell r="D73" t="str">
            <v>徐卓揆</v>
          </cell>
        </row>
        <row r="74">
          <cell r="C74" t="str">
            <v>朱磊</v>
          </cell>
          <cell r="D74" t="str">
            <v>邓兴升</v>
          </cell>
        </row>
        <row r="75">
          <cell r="C75" t="str">
            <v>汤鑫</v>
          </cell>
          <cell r="D75" t="str">
            <v>赵彬彬</v>
          </cell>
        </row>
        <row r="76">
          <cell r="C76" t="str">
            <v>唐忠立</v>
          </cell>
          <cell r="D76" t="str">
            <v>赵彬彬</v>
          </cell>
        </row>
        <row r="77">
          <cell r="C77" t="str">
            <v>张思爱</v>
          </cell>
          <cell r="D77" t="str">
            <v>郭云开</v>
          </cell>
        </row>
        <row r="78">
          <cell r="C78" t="str">
            <v>龙思</v>
          </cell>
          <cell r="D78" t="str">
            <v>柳伍生</v>
          </cell>
        </row>
        <row r="79">
          <cell r="C79" t="str">
            <v>王文同</v>
          </cell>
          <cell r="D79" t="str">
            <v>王首绪</v>
          </cell>
        </row>
        <row r="80">
          <cell r="C80" t="str">
            <v>陈鹏</v>
          </cell>
          <cell r="D80" t="str">
            <v>周娴</v>
          </cell>
        </row>
        <row r="81">
          <cell r="C81" t="str">
            <v>姜宁宇</v>
          </cell>
          <cell r="D81" t="str">
            <v>王正武</v>
          </cell>
        </row>
        <row r="82">
          <cell r="C82" t="str">
            <v>蒋志祥</v>
          </cell>
          <cell r="D82" t="str">
            <v>邓兴升</v>
          </cell>
        </row>
        <row r="83">
          <cell r="C83" t="str">
            <v>刘斌</v>
          </cell>
          <cell r="D83" t="str">
            <v>胡庆国</v>
          </cell>
        </row>
        <row r="84">
          <cell r="C84" t="str">
            <v>潘自翔</v>
          </cell>
          <cell r="D84" t="str">
            <v>周骞</v>
          </cell>
        </row>
        <row r="85">
          <cell r="C85" t="str">
            <v>张玲</v>
          </cell>
          <cell r="D85" t="str">
            <v>李明顺</v>
          </cell>
        </row>
        <row r="86">
          <cell r="C86" t="str">
            <v>张兆磊</v>
          </cell>
          <cell r="D86" t="str">
            <v>郝威</v>
          </cell>
        </row>
        <row r="87">
          <cell r="C87" t="str">
            <v>黄锦宜</v>
          </cell>
          <cell r="D87" t="str">
            <v>杨玉胜</v>
          </cell>
        </row>
        <row r="88">
          <cell r="C88" t="str">
            <v>刘静波</v>
          </cell>
          <cell r="D88" t="str">
            <v>王佳</v>
          </cell>
        </row>
        <row r="89">
          <cell r="C89" t="str">
            <v>林欣</v>
          </cell>
          <cell r="D89" t="str">
            <v>袁剑波</v>
          </cell>
        </row>
        <row r="90">
          <cell r="C90" t="str">
            <v>梁英</v>
          </cell>
          <cell r="D90" t="str">
            <v>王佳</v>
          </cell>
        </row>
        <row r="91">
          <cell r="C91" t="str">
            <v>曾滢</v>
          </cell>
          <cell r="D91" t="str">
            <v>朱文喜</v>
          </cell>
        </row>
        <row r="92">
          <cell r="C92" t="str">
            <v>羊晟澜</v>
          </cell>
          <cell r="D92" t="str">
            <v>李明顺</v>
          </cell>
        </row>
        <row r="93">
          <cell r="C93" t="str">
            <v>郭亚宾</v>
          </cell>
          <cell r="D93" t="str">
            <v>朱文喜</v>
          </cell>
        </row>
        <row r="94">
          <cell r="C94" t="str">
            <v>王幼芳</v>
          </cell>
          <cell r="D94" t="str">
            <v>李珏</v>
          </cell>
        </row>
        <row r="95">
          <cell r="C95" t="str">
            <v>亓利强</v>
          </cell>
          <cell r="D95" t="str">
            <v>杨玉胜</v>
          </cell>
        </row>
        <row r="96">
          <cell r="C96" t="str">
            <v>周思敏</v>
          </cell>
          <cell r="D96" t="str">
            <v>周娴</v>
          </cell>
        </row>
        <row r="97">
          <cell r="C97" t="str">
            <v>许晶伟</v>
          </cell>
          <cell r="D97" t="str">
            <v>杨文安</v>
          </cell>
        </row>
        <row r="98">
          <cell r="C98" t="str">
            <v>许熙繁</v>
          </cell>
          <cell r="D98" t="str">
            <v>周娴</v>
          </cell>
        </row>
        <row r="99">
          <cell r="C99" t="str">
            <v>欧阳瑞祥</v>
          </cell>
          <cell r="D99" t="str">
            <v>周和平</v>
          </cell>
        </row>
        <row r="100">
          <cell r="C100" t="str">
            <v>周丹</v>
          </cell>
          <cell r="D100" t="str">
            <v>陈赟</v>
          </cell>
        </row>
        <row r="101">
          <cell r="C101" t="str">
            <v>唐铭</v>
          </cell>
          <cell r="D101" t="str">
            <v>刘伟军</v>
          </cell>
        </row>
        <row r="102">
          <cell r="C102" t="str">
            <v>周静</v>
          </cell>
          <cell r="D102" t="str">
            <v>彭军龙</v>
          </cell>
        </row>
        <row r="103">
          <cell r="C103" t="str">
            <v>王乐</v>
          </cell>
          <cell r="D103" t="str">
            <v>刘伟军</v>
          </cell>
        </row>
        <row r="104">
          <cell r="C104" t="str">
            <v>刘泽鹏</v>
          </cell>
          <cell r="D104" t="str">
            <v>彭军龙</v>
          </cell>
        </row>
        <row r="105">
          <cell r="C105" t="str">
            <v>陈帅</v>
          </cell>
          <cell r="D105" t="str">
            <v>廖中平</v>
          </cell>
        </row>
        <row r="106">
          <cell r="C106" t="str">
            <v>李世杰</v>
          </cell>
          <cell r="D106" t="str">
            <v>李珏</v>
          </cell>
        </row>
        <row r="107">
          <cell r="C107" t="str">
            <v>郭权</v>
          </cell>
          <cell r="D107" t="str">
            <v>周骞</v>
          </cell>
        </row>
        <row r="108">
          <cell r="C108" t="str">
            <v>句庆玲</v>
          </cell>
          <cell r="D108" t="str">
            <v>龙科军</v>
          </cell>
        </row>
        <row r="109">
          <cell r="C109" t="str">
            <v>谢晓峰</v>
          </cell>
          <cell r="D109" t="str">
            <v>郭云开</v>
          </cell>
        </row>
        <row r="110">
          <cell r="C110" t="str">
            <v>占庆林</v>
          </cell>
          <cell r="D110" t="str">
            <v>陈赟</v>
          </cell>
        </row>
        <row r="111">
          <cell r="C111" t="str">
            <v>姚明睿</v>
          </cell>
          <cell r="D111" t="str">
            <v>王首绪</v>
          </cell>
        </row>
        <row r="112">
          <cell r="C112" t="str">
            <v>邓嘉莉</v>
          </cell>
          <cell r="D112" t="str">
            <v>彭军龙</v>
          </cell>
        </row>
        <row r="113">
          <cell r="C113" t="str">
            <v>屈欣欣</v>
          </cell>
          <cell r="D113" t="str">
            <v>朱文喜</v>
          </cell>
        </row>
        <row r="114">
          <cell r="C114" t="str">
            <v>鲍亮</v>
          </cell>
          <cell r="D114" t="str">
            <v>贺跃光</v>
          </cell>
        </row>
        <row r="115">
          <cell r="C115" t="str">
            <v>张为雄</v>
          </cell>
          <cell r="D115" t="str">
            <v>吴伟</v>
          </cell>
        </row>
        <row r="116">
          <cell r="C116" t="str">
            <v>曹骁</v>
          </cell>
          <cell r="D116" t="str">
            <v>郭云开</v>
          </cell>
        </row>
        <row r="117">
          <cell r="C117" t="str">
            <v>汤强</v>
          </cell>
          <cell r="D117" t="str">
            <v>杨文安</v>
          </cell>
        </row>
        <row r="118">
          <cell r="C118" t="str">
            <v>张燕</v>
          </cell>
          <cell r="D118" t="str">
            <v>龙科军</v>
          </cell>
        </row>
        <row r="119">
          <cell r="C119" t="str">
            <v>郭燕青</v>
          </cell>
          <cell r="D119" t="str">
            <v>郭云开</v>
          </cell>
        </row>
        <row r="120">
          <cell r="C120" t="str">
            <v>邓亚军</v>
          </cell>
          <cell r="D120" t="str">
            <v>李利华</v>
          </cell>
        </row>
        <row r="121">
          <cell r="C121" t="str">
            <v>朱懿恺</v>
          </cell>
          <cell r="D121" t="str">
            <v>邢学敏</v>
          </cell>
        </row>
        <row r="122">
          <cell r="C122" t="str">
            <v>刘元元</v>
          </cell>
          <cell r="D122" t="str">
            <v>卢守峰</v>
          </cell>
        </row>
        <row r="123">
          <cell r="C123" t="str">
            <v>谭笑</v>
          </cell>
          <cell r="D123" t="str">
            <v>王正武</v>
          </cell>
        </row>
        <row r="124">
          <cell r="C124" t="str">
            <v>余晓蓝</v>
          </cell>
          <cell r="D124" t="str">
            <v>袁剑波</v>
          </cell>
        </row>
        <row r="125">
          <cell r="C125" t="str">
            <v>彭晓双</v>
          </cell>
          <cell r="D125" t="str">
            <v>周和平</v>
          </cell>
        </row>
        <row r="126">
          <cell r="C126" t="str">
            <v>董海领</v>
          </cell>
          <cell r="D126" t="str">
            <v>陈赟</v>
          </cell>
        </row>
        <row r="127">
          <cell r="C127" t="str">
            <v>李恒</v>
          </cell>
          <cell r="D127" t="str">
            <v>叶群山</v>
          </cell>
        </row>
        <row r="128">
          <cell r="C128" t="str">
            <v>朱亚斌</v>
          </cell>
          <cell r="D128" t="str">
            <v>张映雪</v>
          </cell>
        </row>
        <row r="129">
          <cell r="C129" t="str">
            <v>柯望</v>
          </cell>
          <cell r="D129" t="str">
            <v>李闯民</v>
          </cell>
        </row>
        <row r="130">
          <cell r="C130" t="str">
            <v>陈鑫</v>
          </cell>
          <cell r="D130" t="str">
            <v>姚佳良</v>
          </cell>
        </row>
        <row r="131">
          <cell r="C131" t="str">
            <v>陈杰</v>
          </cell>
          <cell r="D131" t="str">
            <v>李闯民</v>
          </cell>
        </row>
        <row r="132">
          <cell r="C132" t="str">
            <v>郑天玉</v>
          </cell>
          <cell r="D132" t="str">
            <v>周骞</v>
          </cell>
        </row>
        <row r="133">
          <cell r="C133" t="str">
            <v>陈玉凡</v>
          </cell>
          <cell r="D133" t="str">
            <v>梁波</v>
          </cell>
        </row>
        <row r="134">
          <cell r="C134" t="str">
            <v>肖晓华</v>
          </cell>
          <cell r="D134" t="str">
            <v>刘冶球</v>
          </cell>
        </row>
        <row r="135">
          <cell r="C135" t="str">
            <v>刘梦</v>
          </cell>
          <cell r="D135" t="str">
            <v>吴义虎</v>
          </cell>
        </row>
        <row r="136">
          <cell r="C136" t="str">
            <v>李甜甜</v>
          </cell>
          <cell r="D136" t="str">
            <v>李闯民</v>
          </cell>
        </row>
        <row r="137">
          <cell r="C137" t="str">
            <v>狄梦丽</v>
          </cell>
          <cell r="D137" t="str">
            <v>秦仁杰</v>
          </cell>
        </row>
        <row r="138">
          <cell r="C138" t="str">
            <v>聂晴晴</v>
          </cell>
          <cell r="D138" t="str">
            <v>吴义虎</v>
          </cell>
        </row>
        <row r="139">
          <cell r="C139" t="str">
            <v>王焕然</v>
          </cell>
          <cell r="D139" t="str">
            <v>杨文安</v>
          </cell>
        </row>
        <row r="140">
          <cell r="C140" t="str">
            <v>崔之靖</v>
          </cell>
          <cell r="D140" t="str">
            <v>李雪连</v>
          </cell>
        </row>
        <row r="141">
          <cell r="C141" t="str">
            <v>龙晨杰</v>
          </cell>
          <cell r="D141" t="str">
            <v>肖杰</v>
          </cell>
        </row>
        <row r="142">
          <cell r="C142" t="str">
            <v>肖琦</v>
          </cell>
          <cell r="D142" t="str">
            <v>关宏信</v>
          </cell>
        </row>
        <row r="143">
          <cell r="C143" t="str">
            <v>龙世煜</v>
          </cell>
          <cell r="D143" t="str">
            <v>李九苏</v>
          </cell>
        </row>
        <row r="144">
          <cell r="C144" t="str">
            <v>徐慎</v>
          </cell>
          <cell r="D144" t="str">
            <v>周爱莲</v>
          </cell>
        </row>
        <row r="145">
          <cell r="C145" t="str">
            <v>彭欣</v>
          </cell>
          <cell r="D145" t="str">
            <v>柳伍生</v>
          </cell>
        </row>
        <row r="146">
          <cell r="C146" t="str">
            <v>陈傲</v>
          </cell>
          <cell r="D146" t="str">
            <v>陈瑜</v>
          </cell>
        </row>
        <row r="147">
          <cell r="C147" t="str">
            <v>陈剑刚</v>
          </cell>
          <cell r="D147" t="str">
            <v>陈瑜</v>
          </cell>
        </row>
        <row r="148">
          <cell r="C148" t="str">
            <v>肖宇</v>
          </cell>
          <cell r="D148" t="str">
            <v>郑建龙</v>
          </cell>
        </row>
        <row r="149">
          <cell r="C149" t="str">
            <v>付涛</v>
          </cell>
          <cell r="D149" t="str">
            <v>陈瑜</v>
          </cell>
        </row>
        <row r="150">
          <cell r="C150" t="str">
            <v>何敏</v>
          </cell>
          <cell r="D150" t="str">
            <v>李友云</v>
          </cell>
        </row>
        <row r="151">
          <cell r="C151" t="str">
            <v>彭凯</v>
          </cell>
          <cell r="D151" t="str">
            <v>叶群山</v>
          </cell>
        </row>
        <row r="152">
          <cell r="C152" t="str">
            <v>李晓</v>
          </cell>
          <cell r="D152" t="str">
            <v>应荣华</v>
          </cell>
        </row>
        <row r="153">
          <cell r="C153" t="str">
            <v>袁慧童</v>
          </cell>
          <cell r="D153" t="str">
            <v>田小革</v>
          </cell>
        </row>
        <row r="154">
          <cell r="C154" t="str">
            <v>李仲瑜</v>
          </cell>
          <cell r="D154" t="str">
            <v>杨柳</v>
          </cell>
        </row>
        <row r="155">
          <cell r="C155" t="str">
            <v>吴双萍</v>
          </cell>
          <cell r="D155" t="str">
            <v>查旭东</v>
          </cell>
        </row>
        <row r="156">
          <cell r="C156" t="str">
            <v>覃婉菊</v>
          </cell>
          <cell r="D156" t="str">
            <v>关宏信</v>
          </cell>
        </row>
        <row r="157">
          <cell r="C157" t="str">
            <v>林坤</v>
          </cell>
          <cell r="D157" t="str">
            <v>王辉</v>
          </cell>
        </row>
        <row r="158">
          <cell r="C158" t="str">
            <v>夏帅</v>
          </cell>
          <cell r="D158" t="str">
            <v>杨明</v>
          </cell>
        </row>
        <row r="159">
          <cell r="C159" t="str">
            <v>陈智勇</v>
          </cell>
          <cell r="D159" t="str">
            <v>张军辉</v>
          </cell>
        </row>
        <row r="160">
          <cell r="C160" t="str">
            <v>向达</v>
          </cell>
          <cell r="D160" t="str">
            <v>何忠明</v>
          </cell>
        </row>
        <row r="161">
          <cell r="C161" t="str">
            <v>陈颖</v>
          </cell>
          <cell r="D161" t="str">
            <v>刘鹏飞</v>
          </cell>
        </row>
        <row r="162">
          <cell r="C162" t="str">
            <v>杨舟</v>
          </cell>
          <cell r="D162" t="str">
            <v>李利华</v>
          </cell>
        </row>
        <row r="163">
          <cell r="C163" t="str">
            <v>杜李杰</v>
          </cell>
          <cell r="D163" t="str">
            <v>刘鹏飞</v>
          </cell>
        </row>
        <row r="164">
          <cell r="C164" t="str">
            <v>黄  晴</v>
          </cell>
          <cell r="D164" t="str">
            <v>柳伍生</v>
          </cell>
        </row>
        <row r="165">
          <cell r="C165" t="str">
            <v>武思嘉</v>
          </cell>
          <cell r="D165" t="str">
            <v>龙科军</v>
          </cell>
        </row>
        <row r="166">
          <cell r="C166" t="str">
            <v>高愿</v>
          </cell>
          <cell r="D166" t="str">
            <v>王正武</v>
          </cell>
        </row>
        <row r="167">
          <cell r="C167" t="str">
            <v>曹耿豪</v>
          </cell>
          <cell r="D167" t="str">
            <v>陈赟</v>
          </cell>
        </row>
        <row r="168">
          <cell r="C168" t="str">
            <v>冉国成</v>
          </cell>
          <cell r="D168" t="str">
            <v>卢毅</v>
          </cell>
        </row>
        <row r="169">
          <cell r="C169" t="str">
            <v>马丁玲</v>
          </cell>
          <cell r="D169" t="str">
            <v>卢毅</v>
          </cell>
        </row>
        <row r="170">
          <cell r="C170" t="str">
            <v>庞涵艺</v>
          </cell>
          <cell r="D170" t="str">
            <v>柳伍生</v>
          </cell>
        </row>
        <row r="171">
          <cell r="C171" t="str">
            <v>宋莉萍</v>
          </cell>
          <cell r="D171" t="str">
            <v>卢守峰</v>
          </cell>
        </row>
        <row r="172">
          <cell r="C172" t="str">
            <v>林兴龙</v>
          </cell>
          <cell r="D172" t="str">
            <v>杨明</v>
          </cell>
        </row>
        <row r="173">
          <cell r="C173" t="str">
            <v>张永宁</v>
          </cell>
          <cell r="D173" t="str">
            <v>谢娟</v>
          </cell>
        </row>
        <row r="174">
          <cell r="C174" t="str">
            <v>侯茂盛</v>
          </cell>
          <cell r="D174" t="str">
            <v>李闯民</v>
          </cell>
        </row>
        <row r="175">
          <cell r="C175" t="str">
            <v>王刚</v>
          </cell>
          <cell r="D175" t="str">
            <v>方薇</v>
          </cell>
        </row>
        <row r="176">
          <cell r="C176" t="str">
            <v>刘帅</v>
          </cell>
          <cell r="D176" t="str">
            <v>魏建国</v>
          </cell>
        </row>
        <row r="177">
          <cell r="C177" t="str">
            <v>徐湘婷</v>
          </cell>
          <cell r="D177" t="str">
            <v>胡庆国</v>
          </cell>
        </row>
        <row r="178">
          <cell r="C178" t="str">
            <v>陈亮胜</v>
          </cell>
          <cell r="D178" t="str">
            <v>韦秉旭</v>
          </cell>
        </row>
        <row r="179">
          <cell r="C179" t="str">
            <v>白玉祥</v>
          </cell>
          <cell r="D179" t="str">
            <v>韦秉旭</v>
          </cell>
        </row>
        <row r="180">
          <cell r="C180" t="str">
            <v>张冲</v>
          </cell>
          <cell r="D180" t="str">
            <v>黄益绍</v>
          </cell>
        </row>
        <row r="181">
          <cell r="C181" t="str">
            <v>王长春</v>
          </cell>
          <cell r="D181" t="str">
            <v>张生</v>
          </cell>
        </row>
        <row r="182">
          <cell r="C182" t="str">
            <v>朱智远</v>
          </cell>
          <cell r="D182" t="str">
            <v>黄益绍</v>
          </cell>
        </row>
        <row r="183">
          <cell r="C183" t="str">
            <v>龚伟迪</v>
          </cell>
          <cell r="D183" t="str">
            <v>何忠明</v>
          </cell>
        </row>
        <row r="184">
          <cell r="C184" t="str">
            <v>梅毅敏</v>
          </cell>
          <cell r="D184" t="str">
            <v>李明顺</v>
          </cell>
        </row>
        <row r="185">
          <cell r="C185" t="str">
            <v>段振军</v>
          </cell>
          <cell r="D185" t="str">
            <v>李九苏</v>
          </cell>
        </row>
        <row r="186">
          <cell r="C186" t="str">
            <v>张帅鹏</v>
          </cell>
          <cell r="D186" t="str">
            <v>李九苏</v>
          </cell>
        </row>
        <row r="187">
          <cell r="C187" t="str">
            <v>金健</v>
          </cell>
          <cell r="D187" t="str">
            <v>应荣华</v>
          </cell>
        </row>
        <row r="188">
          <cell r="C188" t="str">
            <v>王琪琪</v>
          </cell>
          <cell r="D188" t="str">
            <v>杨建军</v>
          </cell>
        </row>
        <row r="189">
          <cell r="C189" t="str">
            <v>张健</v>
          </cell>
          <cell r="D189" t="str">
            <v>杨建军</v>
          </cell>
        </row>
        <row r="190">
          <cell r="C190" t="str">
            <v>刘洋</v>
          </cell>
          <cell r="D190" t="str">
            <v>周志刚</v>
          </cell>
        </row>
        <row r="191">
          <cell r="C191" t="str">
            <v>黄科</v>
          </cell>
          <cell r="D191" t="str">
            <v>何忠明</v>
          </cell>
        </row>
        <row r="192">
          <cell r="C192" t="str">
            <v>左洋洋</v>
          </cell>
          <cell r="D192" t="str">
            <v>胡庆国</v>
          </cell>
        </row>
        <row r="193">
          <cell r="C193" t="str">
            <v>张志军</v>
          </cell>
          <cell r="D193" t="str">
            <v>田小革</v>
          </cell>
        </row>
        <row r="194">
          <cell r="C194" t="str">
            <v>王力扬</v>
          </cell>
          <cell r="D194" t="str">
            <v>魏建国</v>
          </cell>
        </row>
        <row r="195">
          <cell r="C195" t="str">
            <v>易可良</v>
          </cell>
          <cell r="D195" t="str">
            <v>李平</v>
          </cell>
        </row>
        <row r="196">
          <cell r="C196" t="str">
            <v>王跃虎</v>
          </cell>
          <cell r="D196" t="str">
            <v>魏建国</v>
          </cell>
        </row>
        <row r="197">
          <cell r="C197" t="str">
            <v>卢鹏</v>
          </cell>
          <cell r="D197" t="str">
            <v>陈向阳</v>
          </cell>
        </row>
        <row r="198">
          <cell r="C198" t="str">
            <v>张柱</v>
          </cell>
          <cell r="D198" t="str">
            <v>李九苏</v>
          </cell>
        </row>
        <row r="199">
          <cell r="C199" t="str">
            <v>李孟杰</v>
          </cell>
          <cell r="D199" t="str">
            <v>查旭东</v>
          </cell>
        </row>
        <row r="200">
          <cell r="C200" t="str">
            <v>龚凯</v>
          </cell>
          <cell r="D200" t="str">
            <v>卢守峰</v>
          </cell>
        </row>
        <row r="201">
          <cell r="C201" t="str">
            <v>余雪龙</v>
          </cell>
          <cell r="D201" t="str">
            <v>张映雪</v>
          </cell>
        </row>
        <row r="202">
          <cell r="C202" t="str">
            <v>熊梦日</v>
          </cell>
          <cell r="D202" t="str">
            <v>王辉</v>
          </cell>
        </row>
        <row r="203">
          <cell r="C203" t="str">
            <v>蒋兴</v>
          </cell>
          <cell r="D203" t="str">
            <v>姜旺恒</v>
          </cell>
        </row>
        <row r="204">
          <cell r="C204" t="str">
            <v>罗子扬</v>
          </cell>
          <cell r="D204" t="str">
            <v>谢军</v>
          </cell>
        </row>
        <row r="205">
          <cell r="C205" t="str">
            <v>程向昕</v>
          </cell>
          <cell r="D205" t="str">
            <v>王正武</v>
          </cell>
        </row>
        <row r="206">
          <cell r="C206" t="str">
            <v>张海军</v>
          </cell>
          <cell r="D206" t="str">
            <v>谢军</v>
          </cell>
        </row>
        <row r="207">
          <cell r="C207" t="str">
            <v>姚杰</v>
          </cell>
          <cell r="D207" t="str">
            <v>姜旺恒</v>
          </cell>
        </row>
        <row r="208">
          <cell r="C208" t="str">
            <v>张强</v>
          </cell>
          <cell r="D208" t="str">
            <v>冯新军</v>
          </cell>
        </row>
        <row r="209">
          <cell r="C209" t="str">
            <v>苏贤</v>
          </cell>
          <cell r="D209" t="str">
            <v>周爱莲</v>
          </cell>
        </row>
        <row r="210">
          <cell r="C210" t="str">
            <v>孙旭强</v>
          </cell>
          <cell r="D210" t="str">
            <v>田小革</v>
          </cell>
        </row>
        <row r="211">
          <cell r="C211" t="str">
            <v>叶峻宏</v>
          </cell>
          <cell r="D211" t="str">
            <v>李雪连</v>
          </cell>
        </row>
        <row r="212">
          <cell r="C212" t="str">
            <v>李士东</v>
          </cell>
          <cell r="D212" t="str">
            <v>李闯民</v>
          </cell>
        </row>
        <row r="213">
          <cell r="C213" t="str">
            <v>马帅杰</v>
          </cell>
          <cell r="D213" t="str">
            <v>孙志林</v>
          </cell>
        </row>
        <row r="214">
          <cell r="C214" t="str">
            <v>张宽宽</v>
          </cell>
          <cell r="D214" t="str">
            <v>梁波</v>
          </cell>
        </row>
        <row r="215">
          <cell r="C215" t="str">
            <v>彭翔</v>
          </cell>
          <cell r="D215" t="str">
            <v>秦仁杰</v>
          </cell>
        </row>
        <row r="216">
          <cell r="C216" t="str">
            <v>杜中杰</v>
          </cell>
          <cell r="D216" t="str">
            <v>刘鹏飞</v>
          </cell>
        </row>
        <row r="217">
          <cell r="C217" t="str">
            <v>唐卓</v>
          </cell>
          <cell r="D217" t="str">
            <v>谢军</v>
          </cell>
        </row>
        <row r="218">
          <cell r="C218" t="str">
            <v>樊威</v>
          </cell>
          <cell r="D218" t="str">
            <v>李平</v>
          </cell>
        </row>
        <row r="219">
          <cell r="C219" t="str">
            <v>郑威</v>
          </cell>
          <cell r="D219" t="str">
            <v>韦秉旭</v>
          </cell>
        </row>
        <row r="220">
          <cell r="C220" t="str">
            <v>陈聪</v>
          </cell>
          <cell r="D220" t="str">
            <v>陈向阳</v>
          </cell>
        </row>
        <row r="221">
          <cell r="C221" t="str">
            <v>张旭耀</v>
          </cell>
          <cell r="D221" t="str">
            <v>张映雪</v>
          </cell>
        </row>
        <row r="222">
          <cell r="C222" t="str">
            <v>蒋浩浩</v>
          </cell>
          <cell r="D222" t="str">
            <v>黄拓</v>
          </cell>
        </row>
        <row r="223">
          <cell r="C223" t="str">
            <v>孔志鹏</v>
          </cell>
          <cell r="D223" t="str">
            <v>刘建华</v>
          </cell>
        </row>
        <row r="224">
          <cell r="C224" t="str">
            <v>熊明博</v>
          </cell>
          <cell r="D224" t="str">
            <v>刘建华</v>
          </cell>
        </row>
        <row r="225">
          <cell r="C225" t="str">
            <v>陶君霞</v>
          </cell>
          <cell r="D225" t="str">
            <v>杨柳</v>
          </cell>
        </row>
        <row r="226">
          <cell r="C226" t="str">
            <v>蒋倩灵香</v>
          </cell>
          <cell r="D226" t="str">
            <v>杨建军</v>
          </cell>
        </row>
        <row r="227">
          <cell r="C227" t="str">
            <v>赵秀艳</v>
          </cell>
          <cell r="D227" t="str">
            <v>唐利民</v>
          </cell>
        </row>
        <row r="228">
          <cell r="C228" t="str">
            <v>何李</v>
          </cell>
          <cell r="D228" t="str">
            <v>韦秉旭</v>
          </cell>
        </row>
        <row r="229">
          <cell r="C229" t="str">
            <v>于文雅</v>
          </cell>
          <cell r="D229" t="str">
            <v>郝威</v>
          </cell>
        </row>
        <row r="230">
          <cell r="C230" t="str">
            <v>罗灿</v>
          </cell>
          <cell r="D230" t="str">
            <v>李利华</v>
          </cell>
        </row>
        <row r="231">
          <cell r="C231" t="str">
            <v>李帅</v>
          </cell>
          <cell r="D231" t="str">
            <v>周爱莲</v>
          </cell>
        </row>
        <row r="232">
          <cell r="C232" t="str">
            <v>黄莹</v>
          </cell>
          <cell r="D232" t="str">
            <v>赵健</v>
          </cell>
        </row>
        <row r="233">
          <cell r="C233" t="str">
            <v>易倩</v>
          </cell>
          <cell r="D233" t="str">
            <v>王首绪</v>
          </cell>
        </row>
        <row r="234">
          <cell r="C234" t="str">
            <v>徐雨洁</v>
          </cell>
          <cell r="D234" t="str">
            <v>周和平</v>
          </cell>
        </row>
        <row r="235">
          <cell r="C235" t="str">
            <v>温玉杰</v>
          </cell>
          <cell r="D235" t="str">
            <v>桂岚</v>
          </cell>
        </row>
        <row r="236">
          <cell r="C236" t="str">
            <v>周莞</v>
          </cell>
          <cell r="D236" t="str">
            <v>李明顺</v>
          </cell>
        </row>
        <row r="237">
          <cell r="C237" t="str">
            <v>肖洪海</v>
          </cell>
          <cell r="D237" t="str">
            <v>冯新军</v>
          </cell>
        </row>
        <row r="238">
          <cell r="C238" t="str">
            <v>郭军</v>
          </cell>
          <cell r="D238" t="str">
            <v>杨玉胜</v>
          </cell>
        </row>
        <row r="239">
          <cell r="C239" t="str">
            <v>谢清</v>
          </cell>
          <cell r="D239" t="str">
            <v>杨玉胜</v>
          </cell>
        </row>
        <row r="240">
          <cell r="C240" t="str">
            <v>张园朋</v>
          </cell>
          <cell r="D240" t="str">
            <v>秦仁杰</v>
          </cell>
        </row>
        <row r="241">
          <cell r="C241" t="str">
            <v>黄谋英</v>
          </cell>
          <cell r="D241" t="str">
            <v>黄拓</v>
          </cell>
        </row>
        <row r="242">
          <cell r="C242" t="str">
            <v>林佳毅</v>
          </cell>
          <cell r="D242" t="str">
            <v>肖杰</v>
          </cell>
        </row>
        <row r="243">
          <cell r="C243" t="str">
            <v>程宇翔</v>
          </cell>
          <cell r="D243" t="str">
            <v>彭军龙</v>
          </cell>
        </row>
        <row r="244">
          <cell r="C244" t="str">
            <v>李旋</v>
          </cell>
          <cell r="D244" t="str">
            <v>李明顺</v>
          </cell>
        </row>
        <row r="245">
          <cell r="C245" t="str">
            <v>肖勇超</v>
          </cell>
          <cell r="D245" t="str">
            <v>况爱武</v>
          </cell>
        </row>
        <row r="246">
          <cell r="C246" t="str">
            <v>王风华</v>
          </cell>
          <cell r="D246" t="str">
            <v>卢守峰</v>
          </cell>
        </row>
        <row r="247">
          <cell r="C247" t="str">
            <v xml:space="preserve">严鑫  </v>
          </cell>
          <cell r="D247" t="str">
            <v>应荣华</v>
          </cell>
        </row>
        <row r="248">
          <cell r="C248" t="str">
            <v>张然</v>
          </cell>
          <cell r="D248" t="str">
            <v>胡庆国</v>
          </cell>
        </row>
        <row r="249">
          <cell r="C249" t="str">
            <v>刘会林</v>
          </cell>
          <cell r="D249" t="str">
            <v>况爱武</v>
          </cell>
        </row>
        <row r="250">
          <cell r="C250" t="str">
            <v>李顺俊</v>
          </cell>
          <cell r="D250" t="str">
            <v>何忠明</v>
          </cell>
        </row>
        <row r="251">
          <cell r="C251" t="str">
            <v>魏龙飞</v>
          </cell>
          <cell r="D251" t="str">
            <v>刘建华</v>
          </cell>
        </row>
        <row r="252">
          <cell r="C252" t="str">
            <v>钟振宇</v>
          </cell>
          <cell r="D252" t="str">
            <v>朱文喜</v>
          </cell>
        </row>
        <row r="253">
          <cell r="C253" t="str">
            <v>陈志亚</v>
          </cell>
          <cell r="D253" t="str">
            <v>朱文喜</v>
          </cell>
        </row>
        <row r="254">
          <cell r="C254" t="str">
            <v>常新生</v>
          </cell>
          <cell r="D254" t="str">
            <v>方薇</v>
          </cell>
        </row>
        <row r="255">
          <cell r="C255" t="str">
            <v>邹明均</v>
          </cell>
          <cell r="D255" t="str">
            <v>应荣华</v>
          </cell>
        </row>
        <row r="256">
          <cell r="C256" t="str">
            <v>彭笠</v>
          </cell>
          <cell r="D256" t="str">
            <v>胡庆国</v>
          </cell>
        </row>
        <row r="257">
          <cell r="C257" t="str">
            <v>彭林峰</v>
          </cell>
          <cell r="D257" t="str">
            <v>秦志斌</v>
          </cell>
        </row>
        <row r="258">
          <cell r="C258" t="str">
            <v>文宁</v>
          </cell>
          <cell r="D258" t="str">
            <v>王首绪</v>
          </cell>
        </row>
        <row r="259">
          <cell r="C259" t="str">
            <v>谭兵</v>
          </cell>
          <cell r="D259" t="str">
            <v>刘伟军</v>
          </cell>
        </row>
        <row r="260">
          <cell r="C260" t="str">
            <v>孙浩</v>
          </cell>
          <cell r="D260" t="str">
            <v>周娴</v>
          </cell>
        </row>
        <row r="261">
          <cell r="C261" t="str">
            <v>何雷</v>
          </cell>
          <cell r="D261" t="str">
            <v>肖秋明</v>
          </cell>
        </row>
        <row r="262">
          <cell r="C262" t="str">
            <v>夏须坤</v>
          </cell>
          <cell r="D262" t="str">
            <v>李明顺</v>
          </cell>
        </row>
        <row r="263">
          <cell r="C263" t="str">
            <v>王奇</v>
          </cell>
          <cell r="D263" t="str">
            <v>肖秋明</v>
          </cell>
        </row>
        <row r="264">
          <cell r="C264" t="str">
            <v>王强</v>
          </cell>
          <cell r="D264" t="str">
            <v>朱文喜</v>
          </cell>
        </row>
        <row r="265">
          <cell r="C265" t="str">
            <v>肖凯</v>
          </cell>
          <cell r="D265" t="str">
            <v>王辉</v>
          </cell>
        </row>
        <row r="266">
          <cell r="C266" t="str">
            <v>郝桂禹</v>
          </cell>
          <cell r="D266" t="str">
            <v>姚佳良</v>
          </cell>
        </row>
        <row r="267">
          <cell r="C267" t="str">
            <v>郝桂禹</v>
          </cell>
          <cell r="D267" t="str">
            <v>硕士</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学业奖学金课业成绩"/>
    </sheetNames>
    <sheetDataSet>
      <sheetData sheetId="0">
        <row r="1">
          <cell r="B1" t="str">
            <v>姓名</v>
          </cell>
          <cell r="C1" t="str">
            <v>学位课均分</v>
          </cell>
          <cell r="D1" t="str">
            <v>非学位课均分</v>
          </cell>
          <cell r="E1" t="str">
            <v>总分</v>
          </cell>
        </row>
        <row r="2">
          <cell r="B2" t="str">
            <v>周丹</v>
          </cell>
          <cell r="C2">
            <v>80.832999999999998</v>
          </cell>
          <cell r="D2">
            <v>78.454999999999998</v>
          </cell>
          <cell r="E2">
            <v>80.001000000000005</v>
          </cell>
        </row>
        <row r="3">
          <cell r="B3" t="str">
            <v>黄锦宜</v>
          </cell>
          <cell r="C3">
            <v>78.099999999999994</v>
          </cell>
          <cell r="D3">
            <v>75.322999999999993</v>
          </cell>
          <cell r="E3">
            <v>77.128</v>
          </cell>
        </row>
        <row r="4">
          <cell r="B4" t="str">
            <v>陈鹏</v>
          </cell>
          <cell r="C4">
            <v>76.944000000000003</v>
          </cell>
          <cell r="D4">
            <v>74.218000000000004</v>
          </cell>
          <cell r="E4">
            <v>75.989999999999995</v>
          </cell>
        </row>
        <row r="5">
          <cell r="B5" t="str">
            <v>亓利强</v>
          </cell>
          <cell r="C5">
            <v>76.278000000000006</v>
          </cell>
          <cell r="D5">
            <v>72.015000000000001</v>
          </cell>
          <cell r="E5">
            <v>74.786000000000001</v>
          </cell>
        </row>
        <row r="6">
          <cell r="B6" t="str">
            <v>刘斌</v>
          </cell>
          <cell r="C6">
            <v>73.843999999999994</v>
          </cell>
          <cell r="D6">
            <v>71.909000000000006</v>
          </cell>
          <cell r="E6">
            <v>73.167000000000002</v>
          </cell>
        </row>
        <row r="7">
          <cell r="B7" t="str">
            <v>王文同</v>
          </cell>
          <cell r="C7">
            <v>80.411000000000001</v>
          </cell>
          <cell r="D7">
            <v>75.835999999999999</v>
          </cell>
          <cell r="E7">
            <v>78.81</v>
          </cell>
        </row>
        <row r="8">
          <cell r="B8" t="str">
            <v>林欣</v>
          </cell>
          <cell r="C8">
            <v>78.122</v>
          </cell>
          <cell r="D8">
            <v>73.385000000000005</v>
          </cell>
          <cell r="E8">
            <v>76.463999999999999</v>
          </cell>
        </row>
        <row r="9">
          <cell r="B9" t="str">
            <v>邓嘉莉</v>
          </cell>
          <cell r="C9">
            <v>83.938000000000002</v>
          </cell>
          <cell r="D9">
            <v>76.015000000000001</v>
          </cell>
          <cell r="E9">
            <v>80.938000000000002</v>
          </cell>
        </row>
        <row r="10">
          <cell r="B10" t="str">
            <v>陈玉斌</v>
          </cell>
          <cell r="C10">
            <v>80.378</v>
          </cell>
          <cell r="D10">
            <v>75.418000000000006</v>
          </cell>
          <cell r="E10">
            <v>78.641999999999996</v>
          </cell>
        </row>
        <row r="11">
          <cell r="B11" t="str">
            <v>王乐</v>
          </cell>
          <cell r="C11">
            <v>83.477999999999994</v>
          </cell>
          <cell r="D11">
            <v>75.981999999999999</v>
          </cell>
          <cell r="E11">
            <v>80.853999999999999</v>
          </cell>
        </row>
        <row r="12">
          <cell r="B12" t="str">
            <v>郭亚宾</v>
          </cell>
          <cell r="C12">
            <v>81.456000000000003</v>
          </cell>
          <cell r="D12">
            <v>76.182000000000002</v>
          </cell>
          <cell r="E12">
            <v>79.61</v>
          </cell>
        </row>
        <row r="13">
          <cell r="B13" t="str">
            <v>羊晟澜</v>
          </cell>
          <cell r="C13">
            <v>81.832999999999998</v>
          </cell>
          <cell r="D13">
            <v>74.963999999999999</v>
          </cell>
          <cell r="E13">
            <v>79.429000000000002</v>
          </cell>
        </row>
        <row r="14">
          <cell r="B14" t="str">
            <v>曾滢</v>
          </cell>
          <cell r="C14">
            <v>78.378</v>
          </cell>
          <cell r="D14">
            <v>75.018000000000001</v>
          </cell>
          <cell r="E14">
            <v>77.201999999999998</v>
          </cell>
        </row>
        <row r="15">
          <cell r="B15" t="str">
            <v>王幼芳</v>
          </cell>
          <cell r="C15">
            <v>81.033000000000001</v>
          </cell>
          <cell r="D15">
            <v>80.236000000000004</v>
          </cell>
          <cell r="E15">
            <v>80.754000000000005</v>
          </cell>
        </row>
        <row r="16">
          <cell r="B16" t="str">
            <v>许晶伟</v>
          </cell>
          <cell r="C16">
            <v>78.789000000000001</v>
          </cell>
          <cell r="D16">
            <v>75.344999999999999</v>
          </cell>
          <cell r="E16">
            <v>77.584000000000003</v>
          </cell>
        </row>
        <row r="17">
          <cell r="B17" t="str">
            <v>周思敏</v>
          </cell>
          <cell r="C17">
            <v>78.510999999999996</v>
          </cell>
          <cell r="D17">
            <v>73.492000000000004</v>
          </cell>
          <cell r="E17">
            <v>76.754000000000005</v>
          </cell>
        </row>
        <row r="18">
          <cell r="B18" t="str">
            <v>唐铭</v>
          </cell>
          <cell r="C18">
            <v>78.2</v>
          </cell>
          <cell r="D18">
            <v>76.126999999999995</v>
          </cell>
          <cell r="E18">
            <v>77.474000000000004</v>
          </cell>
        </row>
        <row r="19">
          <cell r="B19" t="str">
            <v>周静</v>
          </cell>
          <cell r="C19">
            <v>79.088999999999999</v>
          </cell>
          <cell r="D19">
            <v>73.369</v>
          </cell>
          <cell r="E19">
            <v>77.087000000000003</v>
          </cell>
        </row>
        <row r="20">
          <cell r="B20" t="str">
            <v>张玲</v>
          </cell>
          <cell r="C20">
            <v>80.622</v>
          </cell>
          <cell r="D20">
            <v>74.599999999999994</v>
          </cell>
          <cell r="E20">
            <v>78.513999999999996</v>
          </cell>
        </row>
        <row r="21">
          <cell r="B21" t="str">
            <v>余晓蓝</v>
          </cell>
          <cell r="C21">
            <v>75.843999999999994</v>
          </cell>
          <cell r="D21">
            <v>61.545000000000002</v>
          </cell>
          <cell r="E21">
            <v>70.84</v>
          </cell>
        </row>
        <row r="22">
          <cell r="B22" t="str">
            <v>汤强</v>
          </cell>
          <cell r="C22">
            <v>79.233000000000004</v>
          </cell>
          <cell r="D22">
            <v>74.108999999999995</v>
          </cell>
          <cell r="E22">
            <v>77.44</v>
          </cell>
        </row>
        <row r="23">
          <cell r="B23" t="str">
            <v>许熙繁</v>
          </cell>
          <cell r="C23">
            <v>77.400000000000006</v>
          </cell>
          <cell r="D23">
            <v>74.909000000000006</v>
          </cell>
          <cell r="E23">
            <v>76.528000000000006</v>
          </cell>
        </row>
        <row r="24">
          <cell r="B24" t="str">
            <v>李世杰</v>
          </cell>
          <cell r="C24">
            <v>77.466999999999999</v>
          </cell>
          <cell r="D24">
            <v>72.236000000000004</v>
          </cell>
          <cell r="E24">
            <v>75.635999999999996</v>
          </cell>
        </row>
        <row r="25">
          <cell r="B25" t="str">
            <v>屈欣欣</v>
          </cell>
          <cell r="C25">
            <v>82.111000000000004</v>
          </cell>
          <cell r="D25">
            <v>76.981999999999999</v>
          </cell>
          <cell r="E25">
            <v>80.316000000000003</v>
          </cell>
        </row>
        <row r="26">
          <cell r="B26" t="str">
            <v>姚明睿</v>
          </cell>
          <cell r="C26">
            <v>77.322000000000003</v>
          </cell>
          <cell r="D26">
            <v>75.164000000000001</v>
          </cell>
          <cell r="E26">
            <v>76.566999999999993</v>
          </cell>
        </row>
        <row r="27">
          <cell r="B27" t="str">
            <v>占庆林</v>
          </cell>
          <cell r="C27">
            <v>79.078000000000003</v>
          </cell>
          <cell r="D27">
            <v>74.400000000000006</v>
          </cell>
          <cell r="E27">
            <v>77.441000000000003</v>
          </cell>
        </row>
        <row r="28">
          <cell r="B28" t="str">
            <v>刘泽鹏</v>
          </cell>
          <cell r="C28">
            <v>75.888999999999996</v>
          </cell>
          <cell r="D28">
            <v>72.046000000000006</v>
          </cell>
          <cell r="E28">
            <v>74.543999999999997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62"/>
  <sheetViews>
    <sheetView topLeftCell="A35" zoomScale="80" zoomScaleNormal="80" workbookViewId="0">
      <selection activeCell="A44" sqref="A44:XFD56"/>
    </sheetView>
  </sheetViews>
  <sheetFormatPr defaultColWidth="8.875" defaultRowHeight="13.5"/>
  <cols>
    <col min="1" max="2" width="8.875" style="26"/>
    <col min="3" max="3" width="20" style="26" customWidth="1"/>
    <col min="4" max="5" width="8.875" style="26"/>
    <col min="6" max="6" width="32.875" style="26" customWidth="1"/>
    <col min="7" max="7" width="8.875" style="27"/>
    <col min="8" max="8" width="9" style="28" customWidth="1"/>
    <col min="9" max="9" width="9.625" style="28" customWidth="1"/>
    <col min="10" max="10" width="9" style="28" customWidth="1"/>
    <col min="11" max="11" width="10.375" style="28" customWidth="1"/>
    <col min="12" max="12" width="9" style="28" customWidth="1"/>
    <col min="13" max="16384" width="8.875" style="26"/>
  </cols>
  <sheetData>
    <row r="1" spans="1:17" ht="20.25">
      <c r="A1" s="103" t="s">
        <v>0</v>
      </c>
      <c r="B1" s="104"/>
      <c r="C1" s="104"/>
      <c r="D1" s="104"/>
      <c r="E1" s="104"/>
      <c r="F1" s="104"/>
      <c r="G1" s="104"/>
      <c r="H1" s="104"/>
      <c r="I1" s="104"/>
      <c r="J1" s="104"/>
      <c r="K1" s="104"/>
      <c r="L1" s="104"/>
      <c r="M1" s="104"/>
      <c r="N1" s="104"/>
      <c r="O1" s="105"/>
      <c r="P1" s="32"/>
      <c r="Q1"/>
    </row>
    <row r="2" spans="1:17" ht="71.25">
      <c r="A2" s="29" t="s">
        <v>1</v>
      </c>
      <c r="B2" s="30" t="s">
        <v>2</v>
      </c>
      <c r="C2" s="30" t="s">
        <v>3</v>
      </c>
      <c r="D2" s="30" t="s">
        <v>4</v>
      </c>
      <c r="E2" s="30" t="s">
        <v>5</v>
      </c>
      <c r="F2" s="30" t="s">
        <v>6</v>
      </c>
      <c r="G2" s="21" t="s">
        <v>356</v>
      </c>
      <c r="H2" s="31" t="s">
        <v>7</v>
      </c>
      <c r="I2" s="31">
        <v>0.65</v>
      </c>
      <c r="J2" s="31" t="s">
        <v>8</v>
      </c>
      <c r="K2" s="31">
        <v>0.35</v>
      </c>
      <c r="L2" s="31" t="s">
        <v>357</v>
      </c>
      <c r="M2" s="33" t="s">
        <v>9</v>
      </c>
      <c r="N2" s="33" t="s">
        <v>10</v>
      </c>
      <c r="O2" s="33" t="s">
        <v>11</v>
      </c>
      <c r="P2" s="33" t="s">
        <v>12</v>
      </c>
      <c r="Q2"/>
    </row>
    <row r="3" spans="1:17" ht="202.5">
      <c r="A3" s="42">
        <v>1</v>
      </c>
      <c r="B3" s="65" t="s">
        <v>119</v>
      </c>
      <c r="C3" s="66" t="s">
        <v>120</v>
      </c>
      <c r="D3" s="42">
        <v>2018</v>
      </c>
      <c r="E3" s="65" t="s">
        <v>121</v>
      </c>
      <c r="F3" s="89" t="s">
        <v>364</v>
      </c>
      <c r="G3" s="48">
        <v>14</v>
      </c>
      <c r="H3" s="44">
        <f>VLOOKUP(B3,[1]学业奖学金课业成绩!$B:$E,2,0)</f>
        <v>78.504999999999995</v>
      </c>
      <c r="I3" s="44">
        <f t="shared" ref="I3:I34" si="0">0.65*H3</f>
        <v>51.02825</v>
      </c>
      <c r="J3" s="44">
        <f>VLOOKUP(B3,[1]学业奖学金课业成绩!$B:$E,3,0)</f>
        <v>77.036000000000001</v>
      </c>
      <c r="K3" s="44">
        <f t="shared" ref="K3:K34" si="1">0.35*J3</f>
        <v>26.962599999999998</v>
      </c>
      <c r="L3" s="44">
        <f t="shared" ref="L3:L34" si="2">(I3+K3)*0.7</f>
        <v>54.593594999999993</v>
      </c>
      <c r="M3" s="50"/>
      <c r="N3" s="50"/>
      <c r="O3" s="44">
        <f t="shared" ref="O3:O34" si="3">G3+L3+N3</f>
        <v>68.593594999999993</v>
      </c>
      <c r="P3" s="35" t="s">
        <v>365</v>
      </c>
      <c r="Q3"/>
    </row>
    <row r="4" spans="1:17" customFormat="1" ht="75">
      <c r="A4" s="42">
        <v>2</v>
      </c>
      <c r="B4" s="65" t="s">
        <v>122</v>
      </c>
      <c r="C4" s="66" t="s">
        <v>120</v>
      </c>
      <c r="D4" s="42">
        <v>2018</v>
      </c>
      <c r="E4" s="65" t="s">
        <v>123</v>
      </c>
      <c r="F4" s="89" t="s">
        <v>347</v>
      </c>
      <c r="G4" s="48">
        <v>12.8</v>
      </c>
      <c r="H4" s="44">
        <f>VLOOKUP(B4,[1]学业奖学金课业成绩!$B:$E,2,0)</f>
        <v>77.504999999999995</v>
      </c>
      <c r="I4" s="44">
        <f t="shared" si="0"/>
        <v>50.378250000000001</v>
      </c>
      <c r="J4" s="44">
        <f>VLOOKUP(B4,[1]学业奖学金课业成绩!$B:$E,3,0)</f>
        <v>77.254999999999995</v>
      </c>
      <c r="K4" s="44">
        <f t="shared" si="1"/>
        <v>27.039249999999996</v>
      </c>
      <c r="L4" s="44">
        <f t="shared" si="2"/>
        <v>54.192249999999987</v>
      </c>
      <c r="M4" s="50"/>
      <c r="N4" s="50"/>
      <c r="O4" s="44">
        <f t="shared" si="3"/>
        <v>66.992249999999984</v>
      </c>
      <c r="P4" s="35" t="s">
        <v>365</v>
      </c>
    </row>
    <row r="5" spans="1:17" customFormat="1" ht="105">
      <c r="A5" s="42">
        <v>3</v>
      </c>
      <c r="B5" s="65" t="s">
        <v>116</v>
      </c>
      <c r="C5" s="66" t="s">
        <v>117</v>
      </c>
      <c r="D5" s="42">
        <v>2018</v>
      </c>
      <c r="E5" s="65" t="s">
        <v>118</v>
      </c>
      <c r="F5" s="89" t="s">
        <v>346</v>
      </c>
      <c r="G5" s="48">
        <v>12</v>
      </c>
      <c r="H5" s="44">
        <f>VLOOKUP(B5,[1]学业奖学金课业成绩!$B:$E,2,0)</f>
        <v>78</v>
      </c>
      <c r="I5" s="44">
        <f t="shared" si="0"/>
        <v>50.7</v>
      </c>
      <c r="J5" s="44">
        <f>VLOOKUP(B5,[1]学业奖学金课业成绩!$B:$E,3,0)</f>
        <v>78.164000000000001</v>
      </c>
      <c r="K5" s="44">
        <f t="shared" si="1"/>
        <v>27.357399999999998</v>
      </c>
      <c r="L5" s="44">
        <f t="shared" si="2"/>
        <v>54.640180000000001</v>
      </c>
      <c r="M5" s="42"/>
      <c r="N5" s="42"/>
      <c r="O5" s="44">
        <f t="shared" si="3"/>
        <v>66.640180000000001</v>
      </c>
      <c r="P5" s="35" t="s">
        <v>365</v>
      </c>
    </row>
    <row r="6" spans="1:17" customFormat="1" ht="43.5">
      <c r="A6" s="42">
        <v>4</v>
      </c>
      <c r="B6" s="65" t="s">
        <v>124</v>
      </c>
      <c r="C6" s="66" t="s">
        <v>120</v>
      </c>
      <c r="D6" s="42">
        <v>2018</v>
      </c>
      <c r="E6" s="65" t="s">
        <v>125</v>
      </c>
      <c r="F6" s="89" t="s">
        <v>339</v>
      </c>
      <c r="G6" s="90">
        <v>8</v>
      </c>
      <c r="H6" s="44">
        <f>VLOOKUP(B6,[1]学业奖学金课业成绩!$B:$E,2,0)</f>
        <v>76.747</v>
      </c>
      <c r="I6" s="44">
        <f t="shared" si="0"/>
        <v>49.885550000000002</v>
      </c>
      <c r="J6" s="44">
        <f>VLOOKUP(B6,[1]学业奖学金课业成绩!$B:$E,3,0)</f>
        <v>78.072999999999993</v>
      </c>
      <c r="K6" s="44">
        <f t="shared" si="1"/>
        <v>27.325549999999996</v>
      </c>
      <c r="L6" s="44">
        <f t="shared" si="2"/>
        <v>54.04777</v>
      </c>
      <c r="M6" s="50"/>
      <c r="N6" s="50"/>
      <c r="O6" s="44">
        <f t="shared" si="3"/>
        <v>62.04777</v>
      </c>
      <c r="P6" s="35" t="s">
        <v>365</v>
      </c>
    </row>
    <row r="7" spans="1:17" ht="118.5">
      <c r="A7" s="42">
        <v>5</v>
      </c>
      <c r="B7" s="65" t="s">
        <v>126</v>
      </c>
      <c r="C7" s="66" t="s">
        <v>120</v>
      </c>
      <c r="D7" s="42">
        <v>2018</v>
      </c>
      <c r="E7" s="65" t="s">
        <v>127</v>
      </c>
      <c r="F7" s="89" t="s">
        <v>345</v>
      </c>
      <c r="G7" s="90">
        <v>1</v>
      </c>
      <c r="H7" s="44">
        <f>VLOOKUP(B7,[1]学业奖学金课业成绩!$B:$E,2,0)</f>
        <v>79.876000000000005</v>
      </c>
      <c r="I7" s="44">
        <f t="shared" si="0"/>
        <v>51.919400000000003</v>
      </c>
      <c r="J7" s="44">
        <f>VLOOKUP(B7,[1]学业奖学金课业成绩!$B:$E,3,0)</f>
        <v>81.691000000000003</v>
      </c>
      <c r="K7" s="44">
        <f t="shared" si="1"/>
        <v>28.591849999999997</v>
      </c>
      <c r="L7" s="44">
        <f t="shared" si="2"/>
        <v>56.357875</v>
      </c>
      <c r="M7" s="49"/>
      <c r="N7" s="67"/>
      <c r="O7" s="44">
        <f t="shared" si="3"/>
        <v>57.357875</v>
      </c>
      <c r="P7" s="35" t="s">
        <v>365</v>
      </c>
      <c r="Q7"/>
    </row>
    <row r="8" spans="1:17" ht="15">
      <c r="A8" s="42">
        <v>6</v>
      </c>
      <c r="B8" s="68" t="s">
        <v>128</v>
      </c>
      <c r="C8" s="66" t="s">
        <v>120</v>
      </c>
      <c r="D8" s="42">
        <v>2018</v>
      </c>
      <c r="E8" s="65" t="s">
        <v>129</v>
      </c>
      <c r="F8" s="69"/>
      <c r="G8" s="70"/>
      <c r="H8" s="44">
        <f>VLOOKUP(B8,[1]学业奖学金课业成绩!$B:$E,2,0)</f>
        <v>80.524000000000001</v>
      </c>
      <c r="I8" s="44">
        <f t="shared" si="0"/>
        <v>52.340600000000002</v>
      </c>
      <c r="J8" s="44">
        <f>VLOOKUP(B8,[1]学业奖学金课业成绩!$B:$E,3,0)</f>
        <v>78.382000000000005</v>
      </c>
      <c r="K8" s="44">
        <f t="shared" si="1"/>
        <v>27.433700000000002</v>
      </c>
      <c r="L8" s="44">
        <f t="shared" si="2"/>
        <v>55.842010000000002</v>
      </c>
      <c r="M8" s="42"/>
      <c r="N8" s="42"/>
      <c r="O8" s="44">
        <f t="shared" si="3"/>
        <v>55.842010000000002</v>
      </c>
      <c r="P8" s="35" t="s">
        <v>365</v>
      </c>
      <c r="Q8"/>
    </row>
    <row r="9" spans="1:17" ht="40.5">
      <c r="A9" s="42">
        <v>7</v>
      </c>
      <c r="B9" s="65" t="s">
        <v>130</v>
      </c>
      <c r="C9" s="66" t="s">
        <v>120</v>
      </c>
      <c r="D9" s="42">
        <v>2018</v>
      </c>
      <c r="E9" s="65" t="s">
        <v>131</v>
      </c>
      <c r="F9" s="89" t="s">
        <v>341</v>
      </c>
      <c r="G9" s="90">
        <v>0.4</v>
      </c>
      <c r="H9" s="44">
        <f>VLOOKUP(B9,[1]学业奖学金课业成绩!$B:$E,2,0)</f>
        <v>80.462999999999994</v>
      </c>
      <c r="I9" s="44">
        <f t="shared" si="0"/>
        <v>52.30095</v>
      </c>
      <c r="J9" s="44">
        <f>VLOOKUP(B9,[1]学业奖学金课业成绩!$B:$E,3,0)</f>
        <v>76.855000000000004</v>
      </c>
      <c r="K9" s="44">
        <f t="shared" si="1"/>
        <v>26.899249999999999</v>
      </c>
      <c r="L9" s="44">
        <f t="shared" si="2"/>
        <v>55.440139999999992</v>
      </c>
      <c r="M9" s="42"/>
      <c r="N9" s="42"/>
      <c r="O9" s="44">
        <f t="shared" si="3"/>
        <v>55.840139999999991</v>
      </c>
      <c r="P9" s="35" t="s">
        <v>365</v>
      </c>
      <c r="Q9"/>
    </row>
    <row r="10" spans="1:17" ht="15">
      <c r="A10" s="42">
        <v>8</v>
      </c>
      <c r="B10" s="65" t="s">
        <v>132</v>
      </c>
      <c r="C10" s="66" t="s">
        <v>120</v>
      </c>
      <c r="D10" s="42">
        <v>2018</v>
      </c>
      <c r="E10" s="65" t="s">
        <v>133</v>
      </c>
      <c r="F10" s="69"/>
      <c r="G10" s="70"/>
      <c r="H10" s="44">
        <f>VLOOKUP(B10,[1]学业奖学金课业成绩!$B:$E,2,0)</f>
        <v>78.83</v>
      </c>
      <c r="I10" s="44">
        <f t="shared" si="0"/>
        <v>51.2395</v>
      </c>
      <c r="J10" s="44">
        <f>VLOOKUP(B10,[1]学业奖学金课业成绩!$B:$E,3,0)</f>
        <v>81.055000000000007</v>
      </c>
      <c r="K10" s="44">
        <f t="shared" si="1"/>
        <v>28.369250000000001</v>
      </c>
      <c r="L10" s="44">
        <f t="shared" si="2"/>
        <v>55.726124999999996</v>
      </c>
      <c r="M10" s="42"/>
      <c r="N10" s="42"/>
      <c r="O10" s="44">
        <f t="shared" si="3"/>
        <v>55.726124999999996</v>
      </c>
      <c r="P10" s="35" t="s">
        <v>365</v>
      </c>
      <c r="Q10"/>
    </row>
    <row r="11" spans="1:17" ht="15">
      <c r="A11" s="42">
        <v>9</v>
      </c>
      <c r="B11" s="65" t="s">
        <v>134</v>
      </c>
      <c r="C11" s="66" t="s">
        <v>120</v>
      </c>
      <c r="D11" s="42">
        <v>2018</v>
      </c>
      <c r="E11" s="65" t="s">
        <v>135</v>
      </c>
      <c r="F11" s="69"/>
      <c r="G11" s="70"/>
      <c r="H11" s="44">
        <f>VLOOKUP(B11,[1]学业奖学金课业成绩!$B:$E,2,0)</f>
        <v>79.084000000000003</v>
      </c>
      <c r="I11" s="44">
        <f t="shared" si="0"/>
        <v>51.404600000000002</v>
      </c>
      <c r="J11" s="44">
        <f>VLOOKUP(B11,[1]学业奖学金课业成绩!$B:$E,3,0)</f>
        <v>80.036000000000001</v>
      </c>
      <c r="K11" s="44">
        <f t="shared" si="1"/>
        <v>28.012599999999999</v>
      </c>
      <c r="L11" s="44">
        <f t="shared" si="2"/>
        <v>55.592040000000004</v>
      </c>
      <c r="M11" s="42"/>
      <c r="N11" s="42"/>
      <c r="O11" s="44">
        <f t="shared" si="3"/>
        <v>55.592040000000004</v>
      </c>
      <c r="P11" s="35" t="s">
        <v>365</v>
      </c>
      <c r="Q11"/>
    </row>
    <row r="12" spans="1:17" ht="15">
      <c r="A12" s="42">
        <v>10</v>
      </c>
      <c r="B12" s="68" t="s">
        <v>136</v>
      </c>
      <c r="C12" s="66" t="s">
        <v>120</v>
      </c>
      <c r="D12" s="42">
        <v>2018</v>
      </c>
      <c r="E12" s="65" t="s">
        <v>137</v>
      </c>
      <c r="F12" s="69"/>
      <c r="G12" s="70"/>
      <c r="H12" s="44">
        <f>VLOOKUP(B12,[1]学业奖学金课业成绩!$B:$E,2,0)</f>
        <v>80.019000000000005</v>
      </c>
      <c r="I12" s="44">
        <f t="shared" si="0"/>
        <v>52.012350000000005</v>
      </c>
      <c r="J12" s="44">
        <f>VLOOKUP(B12,[1]学业奖学金课业成绩!$B:$E,3,0)</f>
        <v>77.956000000000003</v>
      </c>
      <c r="K12" s="44">
        <f t="shared" si="1"/>
        <v>27.284600000000001</v>
      </c>
      <c r="L12" s="44">
        <f t="shared" si="2"/>
        <v>55.507865000000002</v>
      </c>
      <c r="M12" s="42"/>
      <c r="N12" s="42"/>
      <c r="O12" s="44">
        <f t="shared" si="3"/>
        <v>55.507865000000002</v>
      </c>
      <c r="P12" s="35" t="s">
        <v>365</v>
      </c>
      <c r="Q12"/>
    </row>
    <row r="13" spans="1:17" ht="15">
      <c r="A13" s="42">
        <v>11</v>
      </c>
      <c r="B13" s="65" t="s">
        <v>138</v>
      </c>
      <c r="C13" s="66" t="s">
        <v>120</v>
      </c>
      <c r="D13" s="42">
        <v>2018</v>
      </c>
      <c r="E13" s="65" t="s">
        <v>118</v>
      </c>
      <c r="F13" s="69"/>
      <c r="G13" s="70"/>
      <c r="H13" s="44">
        <f>VLOOKUP(B13,[1]学业奖学金课业成绩!$B:$E,2,0)</f>
        <v>79.332999999999998</v>
      </c>
      <c r="I13" s="44">
        <f t="shared" si="0"/>
        <v>51.566450000000003</v>
      </c>
      <c r="J13" s="44">
        <f>VLOOKUP(B13,[1]学业奖学金课业成绩!$B:$E,3,0)</f>
        <v>79.108999999999995</v>
      </c>
      <c r="K13" s="44">
        <f t="shared" si="1"/>
        <v>27.688149999999997</v>
      </c>
      <c r="L13" s="44">
        <f t="shared" si="2"/>
        <v>55.478219999999993</v>
      </c>
      <c r="M13" s="42"/>
      <c r="N13" s="42"/>
      <c r="O13" s="44">
        <f t="shared" si="3"/>
        <v>55.478219999999993</v>
      </c>
      <c r="P13" s="35" t="s">
        <v>365</v>
      </c>
      <c r="Q13"/>
    </row>
    <row r="14" spans="1:17" ht="15">
      <c r="A14" s="42">
        <v>12</v>
      </c>
      <c r="B14" s="65" t="s">
        <v>140</v>
      </c>
      <c r="C14" s="66" t="s">
        <v>120</v>
      </c>
      <c r="D14" s="42">
        <v>2018</v>
      </c>
      <c r="E14" s="65" t="s">
        <v>141</v>
      </c>
      <c r="F14" s="69"/>
      <c r="G14" s="70"/>
      <c r="H14" s="44">
        <f>VLOOKUP(B14,[1]学业奖学金课业成绩!$B:$E,2,0)</f>
        <v>77.462999999999994</v>
      </c>
      <c r="I14" s="44">
        <f t="shared" si="0"/>
        <v>50.350949999999997</v>
      </c>
      <c r="J14" s="44">
        <f>VLOOKUP(B14,[1]学业奖学金课业成绩!$B:$E,3,0)</f>
        <v>82.218000000000004</v>
      </c>
      <c r="K14" s="44">
        <f t="shared" si="1"/>
        <v>28.776299999999999</v>
      </c>
      <c r="L14" s="44">
        <f t="shared" si="2"/>
        <v>55.389074999999998</v>
      </c>
      <c r="M14" s="42"/>
      <c r="N14" s="42"/>
      <c r="O14" s="44">
        <f t="shared" si="3"/>
        <v>55.389074999999998</v>
      </c>
      <c r="P14" s="35" t="s">
        <v>365</v>
      </c>
      <c r="Q14"/>
    </row>
    <row r="15" spans="1:17" ht="15">
      <c r="A15" s="42">
        <v>13</v>
      </c>
      <c r="B15" s="65" t="s">
        <v>142</v>
      </c>
      <c r="C15" s="66" t="s">
        <v>120</v>
      </c>
      <c r="D15" s="42">
        <v>2018</v>
      </c>
      <c r="E15" s="65" t="s">
        <v>143</v>
      </c>
      <c r="F15" s="69"/>
      <c r="G15" s="70"/>
      <c r="H15" s="44">
        <f>VLOOKUP(B15,[1]学业奖学金课业成绩!$B:$E,2,0)</f>
        <v>80.257000000000005</v>
      </c>
      <c r="I15" s="44">
        <f t="shared" si="0"/>
        <v>52.167050000000003</v>
      </c>
      <c r="J15" s="44">
        <f>VLOOKUP(B15,[1]学业奖学金课业成绩!$B:$E,3,0)</f>
        <v>76.072999999999993</v>
      </c>
      <c r="K15" s="44">
        <f t="shared" si="1"/>
        <v>26.625549999999997</v>
      </c>
      <c r="L15" s="44">
        <f t="shared" si="2"/>
        <v>55.154819999999994</v>
      </c>
      <c r="M15" s="42"/>
      <c r="N15" s="42"/>
      <c r="O15" s="44">
        <f t="shared" si="3"/>
        <v>55.154819999999994</v>
      </c>
      <c r="P15" s="35" t="s">
        <v>365</v>
      </c>
      <c r="Q15"/>
    </row>
    <row r="16" spans="1:17" ht="15">
      <c r="A16" s="42">
        <v>14</v>
      </c>
      <c r="B16" s="53" t="s">
        <v>139</v>
      </c>
      <c r="C16" s="66" t="s">
        <v>120</v>
      </c>
      <c r="D16" s="71" t="s">
        <v>13</v>
      </c>
      <c r="E16" s="66" t="s">
        <v>127</v>
      </c>
      <c r="F16" s="54"/>
      <c r="G16" s="52"/>
      <c r="H16" s="44">
        <f>VLOOKUP(B16,[1]学业奖学金课业成绩!$B:$E,2,0)</f>
        <v>78.441999999999993</v>
      </c>
      <c r="I16" s="44">
        <f t="shared" si="0"/>
        <v>50.987299999999998</v>
      </c>
      <c r="J16" s="44">
        <f>VLOOKUP(B16,[1]学业奖学金课业成绩!$B:$E,3,0)</f>
        <v>79.308999999999997</v>
      </c>
      <c r="K16" s="44">
        <f t="shared" si="1"/>
        <v>27.758149999999997</v>
      </c>
      <c r="L16" s="44">
        <f t="shared" si="2"/>
        <v>55.121814999999991</v>
      </c>
      <c r="M16" s="49"/>
      <c r="N16" s="67"/>
      <c r="O16" s="44">
        <f t="shared" si="3"/>
        <v>55.121814999999991</v>
      </c>
      <c r="P16" s="35" t="s">
        <v>365</v>
      </c>
      <c r="Q16"/>
    </row>
    <row r="17" spans="1:17" ht="15">
      <c r="A17" s="42">
        <v>15</v>
      </c>
      <c r="B17" s="65" t="s">
        <v>144</v>
      </c>
      <c r="C17" s="66" t="s">
        <v>120</v>
      </c>
      <c r="D17" s="42">
        <v>2018</v>
      </c>
      <c r="E17" s="65" t="s">
        <v>133</v>
      </c>
      <c r="F17" s="69"/>
      <c r="G17" s="70"/>
      <c r="H17" s="44">
        <f>VLOOKUP(B17,[1]学业奖学金课业成绩!$B:$E,2,0)</f>
        <v>78.52</v>
      </c>
      <c r="I17" s="44">
        <f t="shared" si="0"/>
        <v>51.037999999999997</v>
      </c>
      <c r="J17" s="44">
        <f>VLOOKUP(B17,[1]学业奖学金课业成绩!$B:$E,3,0)</f>
        <v>79.144999999999996</v>
      </c>
      <c r="K17" s="44">
        <f t="shared" si="1"/>
        <v>27.700749999999996</v>
      </c>
      <c r="L17" s="44">
        <f t="shared" si="2"/>
        <v>55.117124999999994</v>
      </c>
      <c r="M17" s="42"/>
      <c r="N17" s="42"/>
      <c r="O17" s="44">
        <f t="shared" si="3"/>
        <v>55.117124999999994</v>
      </c>
      <c r="P17" s="35" t="s">
        <v>365</v>
      </c>
      <c r="Q17"/>
    </row>
    <row r="18" spans="1:17" ht="15">
      <c r="A18" s="42">
        <v>16</v>
      </c>
      <c r="B18" s="65" t="s">
        <v>145</v>
      </c>
      <c r="C18" s="66" t="s">
        <v>120</v>
      </c>
      <c r="D18" s="42">
        <v>2018</v>
      </c>
      <c r="E18" s="65" t="s">
        <v>146</v>
      </c>
      <c r="F18" s="69"/>
      <c r="G18" s="70"/>
      <c r="H18" s="44">
        <f>VLOOKUP(B18,[1]学业奖学金课业成绩!$B:$E,2,0)</f>
        <v>77.617999999999995</v>
      </c>
      <c r="I18" s="44">
        <f t="shared" si="0"/>
        <v>50.451699999999995</v>
      </c>
      <c r="J18" s="44">
        <f>VLOOKUP(B18,[1]学业奖学金课业成绩!$B:$E,3,0)</f>
        <v>80.656999999999996</v>
      </c>
      <c r="K18" s="44">
        <f t="shared" si="1"/>
        <v>28.229949999999995</v>
      </c>
      <c r="L18" s="44">
        <f t="shared" si="2"/>
        <v>55.077154999999991</v>
      </c>
      <c r="M18" s="42"/>
      <c r="N18" s="42"/>
      <c r="O18" s="44">
        <f t="shared" si="3"/>
        <v>55.077154999999991</v>
      </c>
      <c r="P18" s="35" t="s">
        <v>365</v>
      </c>
      <c r="Q18"/>
    </row>
    <row r="19" spans="1:17" s="24" customFormat="1" ht="15">
      <c r="A19" s="42">
        <v>17</v>
      </c>
      <c r="B19" s="65" t="s">
        <v>147</v>
      </c>
      <c r="C19" s="66" t="s">
        <v>120</v>
      </c>
      <c r="D19" s="42">
        <v>2018</v>
      </c>
      <c r="E19" s="65" t="s">
        <v>135</v>
      </c>
      <c r="F19" s="69"/>
      <c r="G19" s="70"/>
      <c r="H19" s="44">
        <f>VLOOKUP(B19,[1]学业奖学金课业成绩!$B:$E,2,0)</f>
        <v>76.933000000000007</v>
      </c>
      <c r="I19" s="44">
        <f t="shared" si="0"/>
        <v>50.006450000000008</v>
      </c>
      <c r="J19" s="44">
        <f>VLOOKUP(B19,[1]学业奖学金课业成绩!$B:$E,3,0)</f>
        <v>81.873000000000005</v>
      </c>
      <c r="K19" s="44">
        <f t="shared" si="1"/>
        <v>28.655549999999998</v>
      </c>
      <c r="L19" s="44">
        <f t="shared" si="2"/>
        <v>55.063400000000001</v>
      </c>
      <c r="M19" s="42"/>
      <c r="N19" s="42"/>
      <c r="O19" s="44">
        <f t="shared" si="3"/>
        <v>55.063400000000001</v>
      </c>
      <c r="P19" s="35" t="s">
        <v>365</v>
      </c>
      <c r="Q19"/>
    </row>
    <row r="20" spans="1:17" s="24" customFormat="1" ht="40.5">
      <c r="A20" s="42">
        <v>18</v>
      </c>
      <c r="B20" s="65" t="s">
        <v>150</v>
      </c>
      <c r="C20" s="66" t="s">
        <v>120</v>
      </c>
      <c r="D20" s="42">
        <v>2018</v>
      </c>
      <c r="E20" s="65" t="s">
        <v>131</v>
      </c>
      <c r="F20" s="89" t="s">
        <v>342</v>
      </c>
      <c r="G20" s="90">
        <v>0.4</v>
      </c>
      <c r="H20" s="44">
        <f>VLOOKUP(B20,[1]学业奖学金课业成绩!$B:$E,2,0)</f>
        <v>77.588999999999999</v>
      </c>
      <c r="I20" s="44">
        <f t="shared" si="0"/>
        <v>50.432850000000002</v>
      </c>
      <c r="J20" s="44">
        <f>VLOOKUP(B20,[1]学业奖学金课业成绩!$B:$E,3,0)</f>
        <v>78.891000000000005</v>
      </c>
      <c r="K20" s="44">
        <f t="shared" si="1"/>
        <v>27.61185</v>
      </c>
      <c r="L20" s="44">
        <f t="shared" si="2"/>
        <v>54.63129</v>
      </c>
      <c r="M20" s="50"/>
      <c r="N20" s="50"/>
      <c r="O20" s="44">
        <f t="shared" si="3"/>
        <v>55.031289999999998</v>
      </c>
      <c r="P20" s="35" t="s">
        <v>365</v>
      </c>
      <c r="Q20"/>
    </row>
    <row r="21" spans="1:17" ht="15">
      <c r="A21" s="42">
        <v>19</v>
      </c>
      <c r="B21" s="68" t="s">
        <v>148</v>
      </c>
      <c r="C21" s="66" t="s">
        <v>120</v>
      </c>
      <c r="D21" s="42">
        <v>2018</v>
      </c>
      <c r="E21" s="65" t="s">
        <v>149</v>
      </c>
      <c r="F21" s="69"/>
      <c r="G21" s="70"/>
      <c r="H21" s="44">
        <f>VLOOKUP(B21,[1]学业奖学金课业成绩!$B:$E,2,0)</f>
        <v>78.343000000000004</v>
      </c>
      <c r="I21" s="44">
        <f t="shared" si="0"/>
        <v>50.922950000000007</v>
      </c>
      <c r="J21" s="44">
        <f>VLOOKUP(B21,[1]学业奖学金课业成绩!$B:$E,3,0)</f>
        <v>79.108999999999995</v>
      </c>
      <c r="K21" s="44">
        <f t="shared" si="1"/>
        <v>27.688149999999997</v>
      </c>
      <c r="L21" s="44">
        <f t="shared" si="2"/>
        <v>55.027770000000004</v>
      </c>
      <c r="M21" s="42"/>
      <c r="N21" s="42"/>
      <c r="O21" s="44">
        <f t="shared" si="3"/>
        <v>55.027770000000004</v>
      </c>
      <c r="P21" s="35" t="s">
        <v>365</v>
      </c>
      <c r="Q21"/>
    </row>
    <row r="22" spans="1:17" ht="15">
      <c r="A22" s="42">
        <v>20</v>
      </c>
      <c r="B22" s="68" t="s">
        <v>151</v>
      </c>
      <c r="C22" s="66" t="s">
        <v>120</v>
      </c>
      <c r="D22" s="42">
        <v>2018</v>
      </c>
      <c r="E22" s="65" t="s">
        <v>121</v>
      </c>
      <c r="F22" s="69"/>
      <c r="G22" s="70"/>
      <c r="H22" s="44">
        <f>VLOOKUP(B22,[1]学业奖学金课业成绩!$B:$E,2,0)</f>
        <v>78.210999999999999</v>
      </c>
      <c r="I22" s="44">
        <f t="shared" si="0"/>
        <v>50.837150000000001</v>
      </c>
      <c r="J22" s="44">
        <f>VLOOKUP(B22,[1]学业奖学金课业成绩!$B:$E,3,0)</f>
        <v>78.873000000000005</v>
      </c>
      <c r="K22" s="44">
        <f t="shared" si="1"/>
        <v>27.605550000000001</v>
      </c>
      <c r="L22" s="44">
        <f t="shared" si="2"/>
        <v>54.909889999999997</v>
      </c>
      <c r="M22" s="42"/>
      <c r="N22" s="42"/>
      <c r="O22" s="44">
        <f t="shared" si="3"/>
        <v>54.909889999999997</v>
      </c>
      <c r="P22" s="35" t="s">
        <v>365</v>
      </c>
      <c r="Q22"/>
    </row>
    <row r="23" spans="1:17" customFormat="1" ht="15">
      <c r="A23" s="42">
        <v>21</v>
      </c>
      <c r="B23" s="65" t="s">
        <v>152</v>
      </c>
      <c r="C23" s="66" t="s">
        <v>120</v>
      </c>
      <c r="D23" s="42">
        <v>2018</v>
      </c>
      <c r="E23" s="65" t="s">
        <v>153</v>
      </c>
      <c r="F23" s="69"/>
      <c r="G23" s="70"/>
      <c r="H23" s="44">
        <f>VLOOKUP(B23,[1]学业奖学金课业成绩!$B:$E,2,0)</f>
        <v>78.063000000000002</v>
      </c>
      <c r="I23" s="44">
        <f t="shared" si="0"/>
        <v>50.740950000000005</v>
      </c>
      <c r="J23" s="44">
        <f>VLOOKUP(B23,[1]学业奖学金课业成绩!$B:$E,3,0)</f>
        <v>78.855000000000004</v>
      </c>
      <c r="K23" s="44">
        <f t="shared" si="1"/>
        <v>27.599250000000001</v>
      </c>
      <c r="L23" s="44">
        <f t="shared" si="2"/>
        <v>54.838140000000003</v>
      </c>
      <c r="M23" s="42"/>
      <c r="N23" s="42"/>
      <c r="O23" s="44">
        <f t="shared" si="3"/>
        <v>54.838140000000003</v>
      </c>
      <c r="P23" s="35" t="s">
        <v>365</v>
      </c>
    </row>
    <row r="24" spans="1:17" customFormat="1" ht="15">
      <c r="A24" s="42">
        <v>22</v>
      </c>
      <c r="B24" s="68" t="s">
        <v>154</v>
      </c>
      <c r="C24" s="66" t="s">
        <v>120</v>
      </c>
      <c r="D24" s="42">
        <v>2018</v>
      </c>
      <c r="E24" s="65" t="s">
        <v>155</v>
      </c>
      <c r="F24" s="69"/>
      <c r="G24" s="70"/>
      <c r="H24" s="44">
        <f>VLOOKUP(B24,[1]学业奖学金课业成绩!$B:$E,2,0)</f>
        <v>77.352000000000004</v>
      </c>
      <c r="I24" s="44">
        <f t="shared" si="0"/>
        <v>50.278800000000004</v>
      </c>
      <c r="J24" s="44">
        <f>VLOOKUP(B24,[1]学业奖学金课业成绩!$B:$E,3,0)</f>
        <v>80.144999999999996</v>
      </c>
      <c r="K24" s="44">
        <f t="shared" si="1"/>
        <v>28.050749999999997</v>
      </c>
      <c r="L24" s="44">
        <f t="shared" si="2"/>
        <v>54.830684999999995</v>
      </c>
      <c r="M24" s="42"/>
      <c r="N24" s="42"/>
      <c r="O24" s="44">
        <f t="shared" si="3"/>
        <v>54.830684999999995</v>
      </c>
      <c r="P24" s="35" t="s">
        <v>365</v>
      </c>
    </row>
    <row r="25" spans="1:17" customFormat="1" ht="15">
      <c r="A25" s="42">
        <v>23</v>
      </c>
      <c r="B25" s="65" t="s">
        <v>156</v>
      </c>
      <c r="C25" s="66" t="s">
        <v>120</v>
      </c>
      <c r="D25" s="42">
        <v>2018</v>
      </c>
      <c r="E25" s="65" t="s">
        <v>157</v>
      </c>
      <c r="F25" s="69"/>
      <c r="G25" s="70"/>
      <c r="H25" s="44">
        <f>VLOOKUP(B25,[1]学业奖学金课业成绩!$B:$E,2,0)</f>
        <v>76.89</v>
      </c>
      <c r="I25" s="44">
        <f t="shared" si="0"/>
        <v>49.978500000000004</v>
      </c>
      <c r="J25" s="44">
        <f>VLOOKUP(B25,[1]学业奖学金课业成绩!$B:$E,3,0)</f>
        <v>79.981999999999999</v>
      </c>
      <c r="K25" s="44">
        <f t="shared" si="1"/>
        <v>27.993699999999997</v>
      </c>
      <c r="L25" s="44">
        <f t="shared" si="2"/>
        <v>54.580539999999999</v>
      </c>
      <c r="M25" s="42"/>
      <c r="N25" s="42"/>
      <c r="O25" s="44">
        <f t="shared" si="3"/>
        <v>54.580539999999999</v>
      </c>
      <c r="P25" s="35" t="s">
        <v>365</v>
      </c>
    </row>
    <row r="26" spans="1:17" customFormat="1" ht="15">
      <c r="A26" s="42">
        <v>24</v>
      </c>
      <c r="B26" s="68" t="s">
        <v>158</v>
      </c>
      <c r="C26" s="66" t="s">
        <v>120</v>
      </c>
      <c r="D26" s="42">
        <v>2018</v>
      </c>
      <c r="E26" s="65" t="s">
        <v>159</v>
      </c>
      <c r="F26" s="69"/>
      <c r="G26" s="70"/>
      <c r="H26" s="44">
        <f>VLOOKUP(B26,[1]学业奖学金课业成绩!$B:$E,2,0)</f>
        <v>75.867000000000004</v>
      </c>
      <c r="I26" s="44">
        <f t="shared" si="0"/>
        <v>49.313550000000006</v>
      </c>
      <c r="J26" s="44">
        <f>VLOOKUP(B26,[1]学业奖学金课业成绩!$B:$E,3,0)</f>
        <v>81.382000000000005</v>
      </c>
      <c r="K26" s="44">
        <f t="shared" si="1"/>
        <v>28.483699999999999</v>
      </c>
      <c r="L26" s="44">
        <f t="shared" si="2"/>
        <v>54.458075000000001</v>
      </c>
      <c r="M26" s="42"/>
      <c r="N26" s="42"/>
      <c r="O26" s="44">
        <f t="shared" si="3"/>
        <v>54.458075000000001</v>
      </c>
      <c r="P26" s="35" t="s">
        <v>366</v>
      </c>
    </row>
    <row r="27" spans="1:17" ht="15">
      <c r="A27" s="42">
        <v>25</v>
      </c>
      <c r="B27" s="68" t="s">
        <v>160</v>
      </c>
      <c r="C27" s="66" t="s">
        <v>120</v>
      </c>
      <c r="D27" s="42">
        <v>2018</v>
      </c>
      <c r="E27" s="65" t="s">
        <v>118</v>
      </c>
      <c r="F27" s="69"/>
      <c r="G27" s="70"/>
      <c r="H27" s="44">
        <f>VLOOKUP(B27,[1]学业奖学金课业成绩!$B:$E,2,0)</f>
        <v>78.143000000000001</v>
      </c>
      <c r="I27" s="44">
        <f t="shared" si="0"/>
        <v>50.792950000000005</v>
      </c>
      <c r="J27" s="44">
        <f>VLOOKUP(B27,[1]学业奖学金课业成绩!$B:$E,3,0)</f>
        <v>76.691000000000003</v>
      </c>
      <c r="K27" s="44">
        <f t="shared" si="1"/>
        <v>26.841850000000001</v>
      </c>
      <c r="L27" s="44">
        <f t="shared" si="2"/>
        <v>54.344360000000009</v>
      </c>
      <c r="M27" s="42"/>
      <c r="N27" s="42"/>
      <c r="O27" s="44">
        <f t="shared" si="3"/>
        <v>54.344360000000009</v>
      </c>
      <c r="P27" s="35" t="s">
        <v>366</v>
      </c>
      <c r="Q27"/>
    </row>
    <row r="28" spans="1:17" s="25" customFormat="1" ht="15">
      <c r="A28" s="42">
        <v>26</v>
      </c>
      <c r="B28" s="65" t="s">
        <v>161</v>
      </c>
      <c r="C28" s="66" t="s">
        <v>120</v>
      </c>
      <c r="D28" s="42">
        <v>2018</v>
      </c>
      <c r="E28" s="65" t="s">
        <v>162</v>
      </c>
      <c r="F28" s="69"/>
      <c r="G28" s="70"/>
      <c r="H28" s="44">
        <f>VLOOKUP(B28,[1]学业奖学金课业成绩!$B:$E,2,0)</f>
        <v>77.343999999999994</v>
      </c>
      <c r="I28" s="44">
        <f t="shared" si="0"/>
        <v>50.273599999999995</v>
      </c>
      <c r="J28" s="44">
        <f>VLOOKUP(B28,[1]学业奖学金课业成绩!$B:$E,3,0)</f>
        <v>76.963999999999999</v>
      </c>
      <c r="K28" s="44">
        <f t="shared" si="1"/>
        <v>26.937399999999997</v>
      </c>
      <c r="L28" s="44">
        <f t="shared" si="2"/>
        <v>54.047699999999985</v>
      </c>
      <c r="M28" s="42"/>
      <c r="N28" s="42"/>
      <c r="O28" s="44">
        <f t="shared" si="3"/>
        <v>54.047699999999985</v>
      </c>
      <c r="P28" s="35" t="s">
        <v>366</v>
      </c>
      <c r="Q28"/>
    </row>
    <row r="29" spans="1:17" ht="15">
      <c r="A29" s="42">
        <v>27</v>
      </c>
      <c r="B29" s="65" t="s">
        <v>163</v>
      </c>
      <c r="C29" s="66" t="s">
        <v>120</v>
      </c>
      <c r="D29" s="42">
        <v>2018</v>
      </c>
      <c r="E29" s="65" t="s">
        <v>127</v>
      </c>
      <c r="F29" s="69"/>
      <c r="G29" s="70"/>
      <c r="H29" s="44">
        <f>VLOOKUP(B29,[1]学业奖学金课业成绩!$B:$E,2,0)</f>
        <v>75.867000000000004</v>
      </c>
      <c r="I29" s="44">
        <f t="shared" si="0"/>
        <v>49.313550000000006</v>
      </c>
      <c r="J29" s="44">
        <f>VLOOKUP(B29,[1]学业奖学金课业成绩!$B:$E,3,0)</f>
        <v>79.472999999999999</v>
      </c>
      <c r="K29" s="44">
        <f t="shared" si="1"/>
        <v>27.815549999999998</v>
      </c>
      <c r="L29" s="44">
        <f t="shared" si="2"/>
        <v>53.990370000000006</v>
      </c>
      <c r="M29" s="42"/>
      <c r="N29" s="42"/>
      <c r="O29" s="44">
        <f t="shared" si="3"/>
        <v>53.990370000000006</v>
      </c>
      <c r="P29" s="35" t="s">
        <v>366</v>
      </c>
      <c r="Q29"/>
    </row>
    <row r="30" spans="1:17" ht="15">
      <c r="A30" s="42">
        <v>28</v>
      </c>
      <c r="B30" s="65" t="s">
        <v>164</v>
      </c>
      <c r="C30" s="66" t="s">
        <v>120</v>
      </c>
      <c r="D30" s="42">
        <v>2018</v>
      </c>
      <c r="E30" s="65" t="s">
        <v>129</v>
      </c>
      <c r="F30" s="69"/>
      <c r="G30" s="70"/>
      <c r="H30" s="44">
        <f>VLOOKUP(B30,[1]学业奖学金课业成绩!$B:$E,2,0)</f>
        <v>76.686000000000007</v>
      </c>
      <c r="I30" s="44">
        <f t="shared" si="0"/>
        <v>49.845900000000007</v>
      </c>
      <c r="J30" s="44">
        <f>VLOOKUP(B30,[1]学业奖学金课业成绩!$B:$E,3,0)</f>
        <v>77.835999999999999</v>
      </c>
      <c r="K30" s="44">
        <f t="shared" si="1"/>
        <v>27.242599999999999</v>
      </c>
      <c r="L30" s="44">
        <f t="shared" si="2"/>
        <v>53.961950000000002</v>
      </c>
      <c r="M30" s="42"/>
      <c r="N30" s="42"/>
      <c r="O30" s="44">
        <f t="shared" si="3"/>
        <v>53.961950000000002</v>
      </c>
      <c r="P30" s="35" t="s">
        <v>366</v>
      </c>
      <c r="Q30"/>
    </row>
    <row r="31" spans="1:17" s="25" customFormat="1" ht="15">
      <c r="A31" s="42">
        <v>29</v>
      </c>
      <c r="B31" s="68" t="s">
        <v>165</v>
      </c>
      <c r="C31" s="66" t="s">
        <v>120</v>
      </c>
      <c r="D31" s="42">
        <v>2018</v>
      </c>
      <c r="E31" s="65" t="s">
        <v>166</v>
      </c>
      <c r="F31" s="69"/>
      <c r="G31" s="70"/>
      <c r="H31" s="44">
        <f>VLOOKUP(B31,[1]学业奖学金课业成绩!$B:$E,2,0)</f>
        <v>78.021000000000001</v>
      </c>
      <c r="I31" s="44">
        <f t="shared" si="0"/>
        <v>50.713650000000001</v>
      </c>
      <c r="J31" s="44">
        <f>VLOOKUP(B31,[1]学业奖学金课业成绩!$B:$E,3,0)</f>
        <v>75.126999999999995</v>
      </c>
      <c r="K31" s="44">
        <f t="shared" si="1"/>
        <v>26.294449999999998</v>
      </c>
      <c r="L31" s="44">
        <f t="shared" si="2"/>
        <v>53.905669999999994</v>
      </c>
      <c r="M31" s="42"/>
      <c r="N31" s="42"/>
      <c r="O31" s="44">
        <f t="shared" si="3"/>
        <v>53.905669999999994</v>
      </c>
      <c r="P31" s="35" t="s">
        <v>366</v>
      </c>
      <c r="Q31"/>
    </row>
    <row r="32" spans="1:17" customFormat="1" ht="15">
      <c r="A32" s="42">
        <v>30</v>
      </c>
      <c r="B32" s="65" t="s">
        <v>167</v>
      </c>
      <c r="C32" s="66" t="s">
        <v>120</v>
      </c>
      <c r="D32" s="42">
        <v>2018</v>
      </c>
      <c r="E32" s="65" t="s">
        <v>168</v>
      </c>
      <c r="F32" s="69"/>
      <c r="G32" s="70"/>
      <c r="H32" s="44">
        <f>VLOOKUP(B32,[1]学业奖学金课业成绩!$B:$E,2,0)</f>
        <v>77.822000000000003</v>
      </c>
      <c r="I32" s="44">
        <f t="shared" si="0"/>
        <v>50.584300000000006</v>
      </c>
      <c r="J32" s="44">
        <f>VLOOKUP(B32,[1]学业奖学金课业成绩!$B:$E,3,0)</f>
        <v>75.364000000000004</v>
      </c>
      <c r="K32" s="44">
        <f t="shared" si="1"/>
        <v>26.377400000000002</v>
      </c>
      <c r="L32" s="44">
        <f t="shared" si="2"/>
        <v>53.873190000000001</v>
      </c>
      <c r="M32" s="42"/>
      <c r="N32" s="42"/>
      <c r="O32" s="44">
        <f t="shared" si="3"/>
        <v>53.873190000000001</v>
      </c>
      <c r="P32" s="35" t="s">
        <v>366</v>
      </c>
    </row>
    <row r="33" spans="1:17" customFormat="1" ht="15">
      <c r="A33" s="42">
        <v>31</v>
      </c>
      <c r="B33" s="68" t="s">
        <v>169</v>
      </c>
      <c r="C33" s="66" t="s">
        <v>120</v>
      </c>
      <c r="D33" s="42">
        <v>2018</v>
      </c>
      <c r="E33" s="65" t="s">
        <v>118</v>
      </c>
      <c r="F33" s="69"/>
      <c r="G33" s="70"/>
      <c r="H33" s="44">
        <f>VLOOKUP(B33,[1]学业奖学金课业成绩!$B:$E,2,0)</f>
        <v>76.611000000000004</v>
      </c>
      <c r="I33" s="44">
        <f t="shared" si="0"/>
        <v>49.797150000000002</v>
      </c>
      <c r="J33" s="44">
        <f>VLOOKUP(B33,[1]学业奖学金课业成绩!$B:$E,3,0)</f>
        <v>77.509</v>
      </c>
      <c r="K33" s="44">
        <f t="shared" si="1"/>
        <v>27.128149999999998</v>
      </c>
      <c r="L33" s="44">
        <f t="shared" si="2"/>
        <v>53.847709999999992</v>
      </c>
      <c r="M33" s="42"/>
      <c r="N33" s="42"/>
      <c r="O33" s="44">
        <f t="shared" si="3"/>
        <v>53.847709999999992</v>
      </c>
      <c r="P33" s="35" t="s">
        <v>366</v>
      </c>
    </row>
    <row r="34" spans="1:17" customFormat="1" ht="15">
      <c r="A34" s="42">
        <v>32</v>
      </c>
      <c r="B34" s="65" t="s">
        <v>170</v>
      </c>
      <c r="C34" s="66" t="s">
        <v>120</v>
      </c>
      <c r="D34" s="42">
        <v>2018</v>
      </c>
      <c r="E34" s="65" t="s">
        <v>171</v>
      </c>
      <c r="F34" s="69"/>
      <c r="G34" s="70"/>
      <c r="H34" s="44">
        <f>VLOOKUP(B34,[1]学业奖学金课业成绩!$B:$E,2,0)</f>
        <v>75.694999999999993</v>
      </c>
      <c r="I34" s="44">
        <f t="shared" si="0"/>
        <v>49.201749999999997</v>
      </c>
      <c r="J34" s="44">
        <f>VLOOKUP(B34,[1]学业奖学金课业成绩!$B:$E,3,0)</f>
        <v>78.727000000000004</v>
      </c>
      <c r="K34" s="44">
        <f t="shared" si="1"/>
        <v>27.554449999999999</v>
      </c>
      <c r="L34" s="44">
        <f t="shared" si="2"/>
        <v>53.729339999999993</v>
      </c>
      <c r="M34" s="42"/>
      <c r="N34" s="42"/>
      <c r="O34" s="44">
        <f t="shared" si="3"/>
        <v>53.729339999999993</v>
      </c>
      <c r="P34" s="35" t="s">
        <v>366</v>
      </c>
    </row>
    <row r="35" spans="1:17" customFormat="1" ht="15">
      <c r="A35" s="42">
        <v>33</v>
      </c>
      <c r="B35" s="68" t="s">
        <v>172</v>
      </c>
      <c r="C35" s="66" t="s">
        <v>120</v>
      </c>
      <c r="D35" s="42">
        <v>2018</v>
      </c>
      <c r="E35" s="65" t="s">
        <v>173</v>
      </c>
      <c r="F35" s="69"/>
      <c r="G35" s="70"/>
      <c r="H35" s="44">
        <f>VLOOKUP(B35,[1]学业奖学金课业成绩!$B:$E,2,0)</f>
        <v>75.822000000000003</v>
      </c>
      <c r="I35" s="44">
        <f t="shared" ref="I35:I62" si="4">0.65*H35</f>
        <v>49.284300000000002</v>
      </c>
      <c r="J35" s="44">
        <f>VLOOKUP(B35,[1]学业奖学金课业成绩!$B:$E,3,0)</f>
        <v>78.382000000000005</v>
      </c>
      <c r="K35" s="44">
        <f t="shared" ref="K35:K62" si="5">0.35*J35</f>
        <v>27.433700000000002</v>
      </c>
      <c r="L35" s="44">
        <f t="shared" ref="L35:L62" si="6">(I35+K35)*0.7</f>
        <v>53.702599999999997</v>
      </c>
      <c r="M35" s="42"/>
      <c r="N35" s="42"/>
      <c r="O35" s="44">
        <f t="shared" ref="O35:O62" si="7">G35+L35+N35</f>
        <v>53.702599999999997</v>
      </c>
      <c r="P35" s="35" t="s">
        <v>366</v>
      </c>
    </row>
    <row r="36" spans="1:17" customFormat="1" ht="15">
      <c r="A36" s="42">
        <v>34</v>
      </c>
      <c r="B36" s="65" t="s">
        <v>174</v>
      </c>
      <c r="C36" s="66" t="s">
        <v>120</v>
      </c>
      <c r="D36" s="42">
        <v>2018</v>
      </c>
      <c r="E36" s="65" t="s">
        <v>175</v>
      </c>
      <c r="F36" s="69"/>
      <c r="G36" s="70"/>
      <c r="H36" s="44">
        <f>VLOOKUP(B36,[1]学业奖学金课业成绩!$B:$E,2,0)</f>
        <v>75.978999999999999</v>
      </c>
      <c r="I36" s="44">
        <f t="shared" si="4"/>
        <v>49.38635</v>
      </c>
      <c r="J36" s="44">
        <f>VLOOKUP(B36,[1]学业奖学金课业成绩!$B:$E,3,0)</f>
        <v>78.072999999999993</v>
      </c>
      <c r="K36" s="44">
        <f t="shared" si="5"/>
        <v>27.325549999999996</v>
      </c>
      <c r="L36" s="44">
        <f t="shared" si="6"/>
        <v>53.698329999999999</v>
      </c>
      <c r="M36" s="42"/>
      <c r="N36" s="42"/>
      <c r="O36" s="44">
        <f t="shared" si="7"/>
        <v>53.698329999999999</v>
      </c>
      <c r="P36" s="35" t="s">
        <v>366</v>
      </c>
    </row>
    <row r="37" spans="1:17" s="25" customFormat="1" ht="15">
      <c r="A37" s="42">
        <v>35</v>
      </c>
      <c r="B37" s="68" t="s">
        <v>176</v>
      </c>
      <c r="C37" s="66" t="s">
        <v>120</v>
      </c>
      <c r="D37" s="42">
        <v>2018</v>
      </c>
      <c r="E37" s="65" t="s">
        <v>177</v>
      </c>
      <c r="F37" s="69"/>
      <c r="G37" s="70"/>
      <c r="H37" s="44">
        <f>VLOOKUP(B37,[1]学业奖学金课业成绩!$B:$E,2,0)</f>
        <v>76.411000000000001</v>
      </c>
      <c r="I37" s="44">
        <f t="shared" si="4"/>
        <v>49.667149999999999</v>
      </c>
      <c r="J37" s="44">
        <f>VLOOKUP(B37,[1]学业奖学金课业成绩!$B:$E,3,0)</f>
        <v>77.2</v>
      </c>
      <c r="K37" s="44">
        <f t="shared" si="5"/>
        <v>27.02</v>
      </c>
      <c r="L37" s="44">
        <f t="shared" si="6"/>
        <v>53.681004999999999</v>
      </c>
      <c r="M37" s="42"/>
      <c r="N37" s="42"/>
      <c r="O37" s="44">
        <f t="shared" si="7"/>
        <v>53.681004999999999</v>
      </c>
      <c r="P37" s="35" t="s">
        <v>366</v>
      </c>
      <c r="Q37"/>
    </row>
    <row r="38" spans="1:17" customFormat="1" ht="15">
      <c r="A38" s="42">
        <v>36</v>
      </c>
      <c r="B38" s="65" t="s">
        <v>178</v>
      </c>
      <c r="C38" s="66" t="s">
        <v>120</v>
      </c>
      <c r="D38" s="42">
        <v>2018</v>
      </c>
      <c r="E38" s="65" t="s">
        <v>141</v>
      </c>
      <c r="F38" s="69"/>
      <c r="G38" s="70"/>
      <c r="H38" s="44">
        <f>VLOOKUP(B38,[1]学业奖学金课业成绩!$B:$E,2,0)</f>
        <v>75.725999999999999</v>
      </c>
      <c r="I38" s="44">
        <f t="shared" si="4"/>
        <v>49.221899999999998</v>
      </c>
      <c r="J38" s="44">
        <f>VLOOKUP(B38,[1]学业奖学金课业成绩!$B:$E,3,0)</f>
        <v>78.072999999999993</v>
      </c>
      <c r="K38" s="44">
        <f t="shared" si="5"/>
        <v>27.325549999999996</v>
      </c>
      <c r="L38" s="44">
        <f t="shared" si="6"/>
        <v>53.583214999999996</v>
      </c>
      <c r="M38" s="42"/>
      <c r="N38" s="42"/>
      <c r="O38" s="44">
        <f t="shared" si="7"/>
        <v>53.583214999999996</v>
      </c>
      <c r="P38" s="35" t="s">
        <v>366</v>
      </c>
    </row>
    <row r="39" spans="1:17" customFormat="1" ht="15">
      <c r="A39" s="42">
        <v>37</v>
      </c>
      <c r="B39" s="65" t="s">
        <v>179</v>
      </c>
      <c r="C39" s="66" t="s">
        <v>120</v>
      </c>
      <c r="D39" s="42">
        <v>2018</v>
      </c>
      <c r="E39" s="65" t="s">
        <v>131</v>
      </c>
      <c r="F39" s="69"/>
      <c r="G39" s="70"/>
      <c r="H39" s="44">
        <f>VLOOKUP(B39,[1]学业奖学金课业成绩!$B:$E,2,0)</f>
        <v>76.558000000000007</v>
      </c>
      <c r="I39" s="44">
        <f t="shared" si="4"/>
        <v>49.762700000000009</v>
      </c>
      <c r="J39" s="44">
        <f>VLOOKUP(B39,[1]学业奖学金课业成绩!$B:$E,3,0)</f>
        <v>76.527000000000001</v>
      </c>
      <c r="K39" s="44">
        <f t="shared" si="5"/>
        <v>26.78445</v>
      </c>
      <c r="L39" s="44">
        <f t="shared" si="6"/>
        <v>53.583005000000007</v>
      </c>
      <c r="M39" s="42"/>
      <c r="N39" s="42"/>
      <c r="O39" s="44">
        <f t="shared" si="7"/>
        <v>53.583005000000007</v>
      </c>
      <c r="P39" s="35" t="s">
        <v>366</v>
      </c>
    </row>
    <row r="40" spans="1:17" customFormat="1" ht="15">
      <c r="A40" s="42">
        <v>38</v>
      </c>
      <c r="B40" s="65" t="s">
        <v>180</v>
      </c>
      <c r="C40" s="66" t="s">
        <v>120</v>
      </c>
      <c r="D40" s="42">
        <v>2018</v>
      </c>
      <c r="E40" s="65" t="s">
        <v>143</v>
      </c>
      <c r="F40" s="69"/>
      <c r="G40" s="70"/>
      <c r="H40" s="44">
        <f>VLOOKUP(B40,[1]学业奖学金课业成绩!$B:$E,2,0)</f>
        <v>75.41</v>
      </c>
      <c r="I40" s="44">
        <f t="shared" si="4"/>
        <v>49.016500000000001</v>
      </c>
      <c r="J40" s="44">
        <f>VLOOKUP(B40,[1]学业奖学金课业成绩!$B:$E,3,0)</f>
        <v>78.454999999999998</v>
      </c>
      <c r="K40" s="44">
        <f t="shared" si="5"/>
        <v>27.459249999999997</v>
      </c>
      <c r="L40" s="44">
        <f t="shared" si="6"/>
        <v>53.533025000000002</v>
      </c>
      <c r="M40" s="42"/>
      <c r="N40" s="42"/>
      <c r="O40" s="44">
        <f t="shared" si="7"/>
        <v>53.533025000000002</v>
      </c>
      <c r="P40" s="35" t="s">
        <v>366</v>
      </c>
    </row>
    <row r="41" spans="1:17" customFormat="1" ht="15">
      <c r="A41" s="42">
        <v>39</v>
      </c>
      <c r="B41" s="65" t="s">
        <v>181</v>
      </c>
      <c r="C41" s="66" t="s">
        <v>120</v>
      </c>
      <c r="D41" s="42">
        <v>2018</v>
      </c>
      <c r="E41" s="65" t="s">
        <v>182</v>
      </c>
      <c r="F41" s="69"/>
      <c r="G41" s="70"/>
      <c r="H41" s="44">
        <f>VLOOKUP(B41,[1]学业奖学金课业成绩!$B:$E,2,0)</f>
        <v>75.632000000000005</v>
      </c>
      <c r="I41" s="44">
        <f t="shared" si="4"/>
        <v>49.160800000000002</v>
      </c>
      <c r="J41" s="44">
        <f>VLOOKUP(B41,[1]学业奖学金课业成绩!$B:$E,3,0)</f>
        <v>77.472999999999999</v>
      </c>
      <c r="K41" s="44">
        <f t="shared" si="5"/>
        <v>27.115549999999999</v>
      </c>
      <c r="L41" s="44">
        <f t="shared" si="6"/>
        <v>53.393445</v>
      </c>
      <c r="M41" s="42"/>
      <c r="N41" s="42"/>
      <c r="O41" s="44">
        <f t="shared" si="7"/>
        <v>53.393445</v>
      </c>
      <c r="P41" s="35" t="s">
        <v>366</v>
      </c>
    </row>
    <row r="42" spans="1:17" customFormat="1" ht="15">
      <c r="A42" s="42">
        <v>40</v>
      </c>
      <c r="B42" s="68" t="s">
        <v>183</v>
      </c>
      <c r="C42" s="66" t="s">
        <v>120</v>
      </c>
      <c r="D42" s="42">
        <v>2018</v>
      </c>
      <c r="E42" s="65" t="s">
        <v>121</v>
      </c>
      <c r="F42" s="69"/>
      <c r="G42" s="70"/>
      <c r="H42" s="44">
        <f>VLOOKUP(B42,[1]学业奖学金课业成绩!$B:$E,2,0)</f>
        <v>76.367999999999995</v>
      </c>
      <c r="I42" s="44">
        <f t="shared" si="4"/>
        <v>49.639199999999995</v>
      </c>
      <c r="J42" s="44">
        <f>VLOOKUP(B42,[1]学业奖学金课业成绩!$B:$E,3,0)</f>
        <v>75.981999999999999</v>
      </c>
      <c r="K42" s="44">
        <f t="shared" si="5"/>
        <v>26.593699999999998</v>
      </c>
      <c r="L42" s="44">
        <f t="shared" si="6"/>
        <v>53.363029999999995</v>
      </c>
      <c r="M42" s="42"/>
      <c r="N42" s="42"/>
      <c r="O42" s="44">
        <f t="shared" si="7"/>
        <v>53.363029999999995</v>
      </c>
      <c r="P42" s="35" t="s">
        <v>366</v>
      </c>
    </row>
    <row r="43" spans="1:17" customFormat="1" ht="15">
      <c r="A43" s="42">
        <v>41</v>
      </c>
      <c r="B43" s="65" t="s">
        <v>184</v>
      </c>
      <c r="C43" s="66" t="s">
        <v>120</v>
      </c>
      <c r="D43" s="42">
        <v>2018</v>
      </c>
      <c r="E43" s="65" t="s">
        <v>185</v>
      </c>
      <c r="F43" s="69"/>
      <c r="G43" s="70"/>
      <c r="H43" s="44">
        <f>VLOOKUP(B43,[1]学业奖学金课业成绩!$B:$E,2,0)</f>
        <v>75.742999999999995</v>
      </c>
      <c r="I43" s="44">
        <f t="shared" si="4"/>
        <v>49.232949999999995</v>
      </c>
      <c r="J43" s="44">
        <f>VLOOKUP(B43,[1]学业奖学金课业成绩!$B:$E,3,0)</f>
        <v>76.382000000000005</v>
      </c>
      <c r="K43" s="44">
        <f t="shared" si="5"/>
        <v>26.733699999999999</v>
      </c>
      <c r="L43" s="44">
        <f t="shared" si="6"/>
        <v>53.17665499999999</v>
      </c>
      <c r="M43" s="42"/>
      <c r="N43" s="42"/>
      <c r="O43" s="44">
        <f t="shared" si="7"/>
        <v>53.17665499999999</v>
      </c>
      <c r="P43" s="35" t="s">
        <v>366</v>
      </c>
    </row>
    <row r="44" spans="1:17" customFormat="1" ht="15">
      <c r="A44" s="42">
        <v>42</v>
      </c>
      <c r="B44" s="65" t="s">
        <v>186</v>
      </c>
      <c r="C44" s="66" t="s">
        <v>120</v>
      </c>
      <c r="D44" s="42">
        <v>2018</v>
      </c>
      <c r="E44" s="65" t="s">
        <v>137</v>
      </c>
      <c r="F44" s="69"/>
      <c r="G44" s="70"/>
      <c r="H44" s="44">
        <f>VLOOKUP(B44,[1]学业奖学金课业成绩!$B:$E,2,0)</f>
        <v>73.936999999999998</v>
      </c>
      <c r="I44" s="44">
        <f t="shared" si="4"/>
        <v>48.059049999999999</v>
      </c>
      <c r="J44" s="44">
        <f>VLOOKUP(B44,[1]学业奖学金课业成绩!$B:$E,3,0)</f>
        <v>79.655000000000001</v>
      </c>
      <c r="K44" s="44">
        <f t="shared" si="5"/>
        <v>27.879249999999999</v>
      </c>
      <c r="L44" s="44">
        <f t="shared" si="6"/>
        <v>53.156809999999993</v>
      </c>
      <c r="M44" s="42"/>
      <c r="N44" s="42"/>
      <c r="O44" s="44">
        <f t="shared" si="7"/>
        <v>53.156809999999993</v>
      </c>
      <c r="P44" s="35" t="s">
        <v>367</v>
      </c>
    </row>
    <row r="45" spans="1:17" customFormat="1" ht="15">
      <c r="A45" s="42">
        <v>43</v>
      </c>
      <c r="B45" s="65" t="s">
        <v>187</v>
      </c>
      <c r="C45" s="66" t="s">
        <v>120</v>
      </c>
      <c r="D45" s="42">
        <v>2018</v>
      </c>
      <c r="E45" s="65" t="s">
        <v>131</v>
      </c>
      <c r="F45" s="69"/>
      <c r="G45" s="70"/>
      <c r="H45" s="44">
        <f>VLOOKUP(B45,[1]学业奖学金课业成绩!$B:$E,2,0)</f>
        <v>75.694999999999993</v>
      </c>
      <c r="I45" s="44">
        <f t="shared" si="4"/>
        <v>49.201749999999997</v>
      </c>
      <c r="J45" s="44">
        <f>VLOOKUP(B45,[1]学业奖学金课业成绩!$B:$E,3,0)</f>
        <v>75.981999999999999</v>
      </c>
      <c r="K45" s="44">
        <f t="shared" si="5"/>
        <v>26.593699999999998</v>
      </c>
      <c r="L45" s="44">
        <f t="shared" si="6"/>
        <v>53.056814999999986</v>
      </c>
      <c r="M45" s="42"/>
      <c r="N45" s="42"/>
      <c r="O45" s="44">
        <f t="shared" si="7"/>
        <v>53.056814999999986</v>
      </c>
      <c r="P45" s="35" t="s">
        <v>367</v>
      </c>
    </row>
    <row r="46" spans="1:17" customFormat="1" ht="15">
      <c r="A46" s="42">
        <v>44</v>
      </c>
      <c r="B46" s="65" t="s">
        <v>188</v>
      </c>
      <c r="C46" s="66" t="s">
        <v>120</v>
      </c>
      <c r="D46" s="42">
        <v>2018</v>
      </c>
      <c r="E46" s="65" t="s">
        <v>189</v>
      </c>
      <c r="F46" s="69"/>
      <c r="G46" s="70"/>
      <c r="H46" s="44">
        <f>VLOOKUP(B46,[1]学业奖学金课业成绩!$B:$E,2,0)</f>
        <v>75.894999999999996</v>
      </c>
      <c r="I46" s="44">
        <f t="shared" si="4"/>
        <v>49.33175</v>
      </c>
      <c r="J46" s="44">
        <f>VLOOKUP(B46,[1]学业奖学金课业成绩!$B:$E,3,0)</f>
        <v>75.218000000000004</v>
      </c>
      <c r="K46" s="44">
        <f t="shared" si="5"/>
        <v>26.3263</v>
      </c>
      <c r="L46" s="44">
        <f t="shared" si="6"/>
        <v>52.960634999999996</v>
      </c>
      <c r="M46" s="42"/>
      <c r="N46" s="42"/>
      <c r="O46" s="44">
        <f t="shared" si="7"/>
        <v>52.960634999999996</v>
      </c>
      <c r="P46" s="35" t="s">
        <v>367</v>
      </c>
    </row>
    <row r="47" spans="1:17" customFormat="1" ht="15">
      <c r="A47" s="42">
        <v>45</v>
      </c>
      <c r="B47" s="65" t="s">
        <v>190</v>
      </c>
      <c r="C47" s="66" t="s">
        <v>120</v>
      </c>
      <c r="D47" s="42">
        <v>2018</v>
      </c>
      <c r="E47" s="65" t="s">
        <v>127</v>
      </c>
      <c r="F47" s="69"/>
      <c r="G47" s="70"/>
      <c r="H47" s="44">
        <f>VLOOKUP(B47,[1]学业奖学金课业成绩!$B:$E,2,0)</f>
        <v>73.820999999999998</v>
      </c>
      <c r="I47" s="44">
        <f t="shared" si="4"/>
        <v>47.983649999999997</v>
      </c>
      <c r="J47" s="44">
        <f>VLOOKUP(B47,[1]学业奖学金课业成绩!$B:$E,3,0)</f>
        <v>78.817999999999998</v>
      </c>
      <c r="K47" s="44">
        <f t="shared" si="5"/>
        <v>27.586299999999998</v>
      </c>
      <c r="L47" s="44">
        <f t="shared" si="6"/>
        <v>52.89896499999999</v>
      </c>
      <c r="M47" s="42"/>
      <c r="N47" s="42"/>
      <c r="O47" s="44">
        <f t="shared" si="7"/>
        <v>52.89896499999999</v>
      </c>
      <c r="P47" s="35" t="s">
        <v>365</v>
      </c>
      <c r="Q47" s="72" t="s">
        <v>14</v>
      </c>
    </row>
    <row r="48" spans="1:17" s="24" customFormat="1" ht="15">
      <c r="A48" s="42">
        <v>46</v>
      </c>
      <c r="B48" s="65" t="s">
        <v>191</v>
      </c>
      <c r="C48" s="66" t="s">
        <v>120</v>
      </c>
      <c r="D48" s="42">
        <v>2018</v>
      </c>
      <c r="E48" s="65" t="s">
        <v>173</v>
      </c>
      <c r="F48" s="69"/>
      <c r="G48" s="70"/>
      <c r="H48" s="44">
        <f>VLOOKUP(B48,[1]学业奖学金课业成绩!$B:$E,2,0)</f>
        <v>75.789000000000001</v>
      </c>
      <c r="I48" s="44">
        <f t="shared" si="4"/>
        <v>49.26285</v>
      </c>
      <c r="J48" s="44">
        <f>VLOOKUP(B48,[1]学业奖学金课业成绩!$B:$E,3,0)</f>
        <v>75.126999999999995</v>
      </c>
      <c r="K48" s="44">
        <f t="shared" si="5"/>
        <v>26.294449999999998</v>
      </c>
      <c r="L48" s="44">
        <f t="shared" si="6"/>
        <v>52.890109999999993</v>
      </c>
      <c r="M48" s="42"/>
      <c r="N48" s="42"/>
      <c r="O48" s="44">
        <f t="shared" si="7"/>
        <v>52.890109999999993</v>
      </c>
      <c r="P48" s="35" t="s">
        <v>367</v>
      </c>
      <c r="Q48"/>
    </row>
    <row r="49" spans="1:17" ht="15">
      <c r="A49" s="42">
        <v>47</v>
      </c>
      <c r="B49" s="65" t="s">
        <v>192</v>
      </c>
      <c r="C49" s="66" t="s">
        <v>120</v>
      </c>
      <c r="D49" s="42">
        <v>2018</v>
      </c>
      <c r="E49" s="65" t="s">
        <v>143</v>
      </c>
      <c r="F49" s="69"/>
      <c r="G49" s="70"/>
      <c r="H49" s="44">
        <f>VLOOKUP(B49,[1]学业奖学金课业成绩!$B:$E,2,0)</f>
        <v>74.914000000000001</v>
      </c>
      <c r="I49" s="44">
        <f t="shared" si="4"/>
        <v>48.694100000000006</v>
      </c>
      <c r="J49" s="44">
        <f>VLOOKUP(B49,[1]学业奖学金课业成绩!$B:$E,3,0)</f>
        <v>76.545000000000002</v>
      </c>
      <c r="K49" s="44">
        <f t="shared" si="5"/>
        <v>26.790749999999999</v>
      </c>
      <c r="L49" s="44">
        <f t="shared" si="6"/>
        <v>52.839395000000003</v>
      </c>
      <c r="M49" s="42"/>
      <c r="N49" s="42"/>
      <c r="O49" s="44">
        <f t="shared" si="7"/>
        <v>52.839395000000003</v>
      </c>
      <c r="P49" s="35" t="s">
        <v>367</v>
      </c>
      <c r="Q49"/>
    </row>
    <row r="50" spans="1:17" ht="15">
      <c r="A50" s="42">
        <v>48</v>
      </c>
      <c r="B50" s="65" t="s">
        <v>193</v>
      </c>
      <c r="C50" s="66" t="s">
        <v>120</v>
      </c>
      <c r="D50" s="42">
        <v>2018</v>
      </c>
      <c r="E50" s="65" t="s">
        <v>159</v>
      </c>
      <c r="F50" s="69"/>
      <c r="G50" s="70"/>
      <c r="H50" s="44">
        <f>VLOOKUP(B50,[1]学业奖学金课业成绩!$B:$E,2,0)</f>
        <v>73.447999999999993</v>
      </c>
      <c r="I50" s="44">
        <f t="shared" si="4"/>
        <v>47.741199999999999</v>
      </c>
      <c r="J50" s="44">
        <f>VLOOKUP(B50,[1]学业奖学金课业成绩!$B:$E,3,0)</f>
        <v>79.072999999999993</v>
      </c>
      <c r="K50" s="44">
        <f t="shared" si="5"/>
        <v>27.675549999999998</v>
      </c>
      <c r="L50" s="44">
        <f t="shared" si="6"/>
        <v>52.791724999999992</v>
      </c>
      <c r="M50" s="42"/>
      <c r="N50" s="42"/>
      <c r="O50" s="44">
        <f t="shared" si="7"/>
        <v>52.791724999999992</v>
      </c>
      <c r="P50" s="35" t="s">
        <v>367</v>
      </c>
      <c r="Q50"/>
    </row>
    <row r="51" spans="1:17" ht="15">
      <c r="A51" s="42">
        <v>49</v>
      </c>
      <c r="B51" s="65" t="s">
        <v>194</v>
      </c>
      <c r="C51" s="66" t="s">
        <v>120</v>
      </c>
      <c r="D51" s="42">
        <v>2018</v>
      </c>
      <c r="E51" s="65" t="s">
        <v>195</v>
      </c>
      <c r="F51" s="69"/>
      <c r="G51" s="70"/>
      <c r="H51" s="44">
        <f>VLOOKUP(B51,[1]学业奖学金课业成绩!$B:$E,2,0)</f>
        <v>73.756</v>
      </c>
      <c r="I51" s="44">
        <f t="shared" si="4"/>
        <v>47.941400000000002</v>
      </c>
      <c r="J51" s="44">
        <f>VLOOKUP(B51,[1]学业奖学金课业成绩!$B:$E,3,0)</f>
        <v>77.944999999999993</v>
      </c>
      <c r="K51" s="44">
        <f t="shared" si="5"/>
        <v>27.280749999999998</v>
      </c>
      <c r="L51" s="44">
        <f t="shared" si="6"/>
        <v>52.655504999999998</v>
      </c>
      <c r="M51" s="42"/>
      <c r="N51" s="42"/>
      <c r="O51" s="44">
        <f t="shared" si="7"/>
        <v>52.655504999999998</v>
      </c>
      <c r="P51" s="35" t="s">
        <v>367</v>
      </c>
      <c r="Q51"/>
    </row>
    <row r="52" spans="1:17" ht="15">
      <c r="A52" s="42">
        <v>50</v>
      </c>
      <c r="B52" s="65" t="s">
        <v>196</v>
      </c>
      <c r="C52" s="66" t="s">
        <v>120</v>
      </c>
      <c r="D52" s="42">
        <v>2018</v>
      </c>
      <c r="E52" s="65" t="s">
        <v>195</v>
      </c>
      <c r="F52" s="69"/>
      <c r="G52" s="70"/>
      <c r="H52" s="44">
        <f>VLOOKUP(B52,[1]学业奖学金课业成绩!$B:$E,2,0)</f>
        <v>73.843999999999994</v>
      </c>
      <c r="I52" s="44">
        <f t="shared" si="4"/>
        <v>47.998599999999996</v>
      </c>
      <c r="J52" s="44">
        <f>VLOOKUP(B52,[1]学业奖学金课业成绩!$B:$E,3,0)</f>
        <v>77.691000000000003</v>
      </c>
      <c r="K52" s="44">
        <f t="shared" si="5"/>
        <v>27.191849999999999</v>
      </c>
      <c r="L52" s="44">
        <f t="shared" si="6"/>
        <v>52.633314999999996</v>
      </c>
      <c r="M52" s="42"/>
      <c r="N52" s="42"/>
      <c r="O52" s="44">
        <f t="shared" si="7"/>
        <v>52.633314999999996</v>
      </c>
      <c r="P52" s="35" t="s">
        <v>367</v>
      </c>
      <c r="Q52"/>
    </row>
    <row r="53" spans="1:17" customFormat="1" ht="15">
      <c r="A53" s="42">
        <v>51</v>
      </c>
      <c r="B53" s="65" t="s">
        <v>197</v>
      </c>
      <c r="C53" s="66" t="s">
        <v>120</v>
      </c>
      <c r="D53" s="42">
        <v>2018</v>
      </c>
      <c r="E53" s="65" t="s">
        <v>198</v>
      </c>
      <c r="F53" s="69"/>
      <c r="G53" s="70"/>
      <c r="H53" s="44">
        <f>VLOOKUP(B53,[1]学业奖学金课业成绩!$B:$E,2,0)</f>
        <v>75.474000000000004</v>
      </c>
      <c r="I53" s="44">
        <f t="shared" si="4"/>
        <v>49.058100000000003</v>
      </c>
      <c r="J53" s="44">
        <f>VLOOKUP(B53,[1]学业奖学金课业成绩!$B:$E,3,0)</f>
        <v>74.290999999999997</v>
      </c>
      <c r="K53" s="44">
        <f t="shared" si="5"/>
        <v>26.001849999999997</v>
      </c>
      <c r="L53" s="44">
        <f t="shared" si="6"/>
        <v>52.541964999999998</v>
      </c>
      <c r="M53" s="42"/>
      <c r="N53" s="42"/>
      <c r="O53" s="44">
        <f t="shared" si="7"/>
        <v>52.541964999999998</v>
      </c>
      <c r="P53" s="35" t="s">
        <v>367</v>
      </c>
    </row>
    <row r="54" spans="1:17" s="24" customFormat="1" ht="15">
      <c r="A54" s="42">
        <v>52</v>
      </c>
      <c r="B54" s="65" t="s">
        <v>199</v>
      </c>
      <c r="C54" s="66" t="s">
        <v>120</v>
      </c>
      <c r="D54" s="42">
        <v>2018</v>
      </c>
      <c r="E54" s="65" t="s">
        <v>200</v>
      </c>
      <c r="F54" s="69"/>
      <c r="G54" s="70"/>
      <c r="H54" s="44">
        <f>VLOOKUP(B54,[1]学业奖学金课业成绩!$B:$E,2,0)</f>
        <v>74.231999999999999</v>
      </c>
      <c r="I54" s="44">
        <f t="shared" si="4"/>
        <v>48.250799999999998</v>
      </c>
      <c r="J54" s="44">
        <f>VLOOKUP(B54,[1]学业奖学金课业成绩!$B:$E,3,0)</f>
        <v>76.236000000000004</v>
      </c>
      <c r="K54" s="44">
        <f t="shared" si="5"/>
        <v>26.682600000000001</v>
      </c>
      <c r="L54" s="44">
        <f t="shared" si="6"/>
        <v>52.453380000000003</v>
      </c>
      <c r="M54" s="42"/>
      <c r="N54" s="42"/>
      <c r="O54" s="44">
        <f t="shared" si="7"/>
        <v>52.453380000000003</v>
      </c>
      <c r="P54" s="35" t="s">
        <v>367</v>
      </c>
      <c r="Q54"/>
    </row>
    <row r="55" spans="1:17" ht="15">
      <c r="A55" s="42">
        <v>53</v>
      </c>
      <c r="B55" s="65" t="s">
        <v>202</v>
      </c>
      <c r="C55" s="66" t="s">
        <v>120</v>
      </c>
      <c r="D55" s="42">
        <v>2018</v>
      </c>
      <c r="E55" s="65" t="s">
        <v>129</v>
      </c>
      <c r="F55" s="69"/>
      <c r="G55" s="70"/>
      <c r="H55" s="44">
        <f>VLOOKUP(B55,[1]学业奖学金课业成绩!$B:$E,2,0)</f>
        <v>73.358000000000004</v>
      </c>
      <c r="I55" s="44">
        <f t="shared" si="4"/>
        <v>47.682700000000004</v>
      </c>
      <c r="J55" s="44">
        <f>VLOOKUP(B55,[1]学业奖学金课业成绩!$B:$E,3,0)</f>
        <v>77.018000000000001</v>
      </c>
      <c r="K55" s="44">
        <f t="shared" si="5"/>
        <v>26.956299999999999</v>
      </c>
      <c r="L55" s="44">
        <f t="shared" si="6"/>
        <v>52.247300000000003</v>
      </c>
      <c r="M55" s="42"/>
      <c r="N55" s="42"/>
      <c r="O55" s="44">
        <f t="shared" si="7"/>
        <v>52.247300000000003</v>
      </c>
      <c r="P55" s="35" t="s">
        <v>367</v>
      </c>
      <c r="Q55"/>
    </row>
    <row r="56" spans="1:17" ht="15">
      <c r="A56" s="42">
        <v>54</v>
      </c>
      <c r="B56" s="68" t="s">
        <v>201</v>
      </c>
      <c r="C56" s="66" t="s">
        <v>120</v>
      </c>
      <c r="D56" s="42">
        <v>2018</v>
      </c>
      <c r="E56" s="65" t="s">
        <v>195</v>
      </c>
      <c r="F56" s="69"/>
      <c r="G56" s="70"/>
      <c r="H56" s="44">
        <f>VLOOKUP(B56,[1]学业奖学金课业成绩!$B:$E,2,0)</f>
        <v>72.977999999999994</v>
      </c>
      <c r="I56" s="44">
        <f t="shared" si="4"/>
        <v>47.435699999999997</v>
      </c>
      <c r="J56" s="44">
        <f>VLOOKUP(B56,[1]学业奖学金课业成绩!$B:$E,3,0)</f>
        <v>77.055000000000007</v>
      </c>
      <c r="K56" s="44">
        <f t="shared" si="5"/>
        <v>26.969250000000002</v>
      </c>
      <c r="L56" s="44">
        <f t="shared" si="6"/>
        <v>52.083464999999997</v>
      </c>
      <c r="M56" s="56"/>
      <c r="N56" s="42"/>
      <c r="O56" s="44">
        <f t="shared" si="7"/>
        <v>52.083464999999997</v>
      </c>
      <c r="P56" s="35" t="s">
        <v>367</v>
      </c>
      <c r="Q56"/>
    </row>
    <row r="57" spans="1:17" ht="15">
      <c r="A57" s="42">
        <v>55</v>
      </c>
      <c r="B57" s="65" t="s">
        <v>203</v>
      </c>
      <c r="C57" s="66" t="s">
        <v>120</v>
      </c>
      <c r="D57" s="42">
        <v>2018</v>
      </c>
      <c r="E57" s="65" t="s">
        <v>189</v>
      </c>
      <c r="F57" s="69"/>
      <c r="G57" s="70"/>
      <c r="H57" s="44">
        <f>VLOOKUP(B57,[1]学业奖学金课业成绩!$B:$E,2,0)</f>
        <v>73.537000000000006</v>
      </c>
      <c r="I57" s="44">
        <f t="shared" si="4"/>
        <v>47.799050000000008</v>
      </c>
      <c r="J57" s="44">
        <f>VLOOKUP(B57,[1]学业奖学金课业成绩!$B:$E,3,0)</f>
        <v>75.817999999999998</v>
      </c>
      <c r="K57" s="44">
        <f t="shared" si="5"/>
        <v>26.536299999999997</v>
      </c>
      <c r="L57" s="44">
        <f t="shared" si="6"/>
        <v>52.034745000000001</v>
      </c>
      <c r="M57" s="42"/>
      <c r="N57" s="42"/>
      <c r="O57" s="44">
        <f t="shared" si="7"/>
        <v>52.034745000000001</v>
      </c>
      <c r="P57" s="35"/>
      <c r="Q57"/>
    </row>
    <row r="58" spans="1:17" ht="15">
      <c r="A58" s="42">
        <v>56</v>
      </c>
      <c r="B58" s="65" t="s">
        <v>204</v>
      </c>
      <c r="C58" s="66" t="s">
        <v>120</v>
      </c>
      <c r="D58" s="42">
        <v>2018</v>
      </c>
      <c r="E58" s="65" t="s">
        <v>168</v>
      </c>
      <c r="F58" s="69"/>
      <c r="G58" s="70"/>
      <c r="H58" s="44">
        <f>VLOOKUP(B58,[1]学业奖学金课业成绩!$B:$E,2,0)</f>
        <v>73.322000000000003</v>
      </c>
      <c r="I58" s="44">
        <f t="shared" si="4"/>
        <v>47.659300000000002</v>
      </c>
      <c r="J58" s="44">
        <f>VLOOKUP(B58,[1]学业奖学金课业成绩!$B:$E,3,0)</f>
        <v>74.254999999999995</v>
      </c>
      <c r="K58" s="44">
        <f t="shared" si="5"/>
        <v>25.989249999999998</v>
      </c>
      <c r="L58" s="44">
        <f t="shared" si="6"/>
        <v>51.553984999999997</v>
      </c>
      <c r="M58" s="42"/>
      <c r="N58" s="42"/>
      <c r="O58" s="44">
        <f t="shared" si="7"/>
        <v>51.553984999999997</v>
      </c>
      <c r="P58" s="35"/>
      <c r="Q58"/>
    </row>
    <row r="59" spans="1:17" ht="15">
      <c r="A59" s="42">
        <v>57</v>
      </c>
      <c r="B59" s="65" t="s">
        <v>205</v>
      </c>
      <c r="C59" s="66" t="s">
        <v>120</v>
      </c>
      <c r="D59" s="42">
        <v>2018</v>
      </c>
      <c r="E59" s="65" t="s">
        <v>206</v>
      </c>
      <c r="F59" s="69"/>
      <c r="G59" s="70"/>
      <c r="H59" s="44">
        <f>VLOOKUP(B59,[1]学业奖学金课业成绩!$B:$E,2,0)</f>
        <v>71.611000000000004</v>
      </c>
      <c r="I59" s="44">
        <f t="shared" si="4"/>
        <v>46.547150000000002</v>
      </c>
      <c r="J59" s="44">
        <f>VLOOKUP(B59,[1]学业奖学金课业成绩!$B:$E,3,0)</f>
        <v>76.581999999999994</v>
      </c>
      <c r="K59" s="44">
        <f t="shared" si="5"/>
        <v>26.803699999999996</v>
      </c>
      <c r="L59" s="44">
        <f t="shared" si="6"/>
        <v>51.345594999999996</v>
      </c>
      <c r="M59" s="42"/>
      <c r="N59" s="42"/>
      <c r="O59" s="44">
        <f t="shared" si="7"/>
        <v>51.345594999999996</v>
      </c>
      <c r="P59" s="72"/>
    </row>
    <row r="60" spans="1:17" ht="15">
      <c r="A60" s="42">
        <v>58</v>
      </c>
      <c r="B60" s="65" t="s">
        <v>207</v>
      </c>
      <c r="C60" s="66" t="s">
        <v>120</v>
      </c>
      <c r="D60" s="42">
        <v>2018</v>
      </c>
      <c r="E60" s="65" t="s">
        <v>131</v>
      </c>
      <c r="F60" s="69"/>
      <c r="G60" s="70"/>
      <c r="H60" s="44">
        <f>VLOOKUP(B60,[1]学业奖学金课业成绩!$B:$E,2,0)</f>
        <v>71.831999999999994</v>
      </c>
      <c r="I60" s="44">
        <f t="shared" si="4"/>
        <v>46.690799999999996</v>
      </c>
      <c r="J60" s="44">
        <f>VLOOKUP(B60,[1]学业奖学金课业成绩!$B:$E,3,0)</f>
        <v>75.491</v>
      </c>
      <c r="K60" s="44">
        <f t="shared" si="5"/>
        <v>26.421849999999999</v>
      </c>
      <c r="L60" s="44">
        <f t="shared" si="6"/>
        <v>51.178854999999999</v>
      </c>
      <c r="M60" s="42"/>
      <c r="N60" s="42"/>
      <c r="O60" s="44">
        <f t="shared" si="7"/>
        <v>51.178854999999999</v>
      </c>
      <c r="P60" s="35"/>
      <c r="Q60"/>
    </row>
    <row r="61" spans="1:17" ht="15">
      <c r="A61" s="42">
        <v>59</v>
      </c>
      <c r="B61" s="65" t="s">
        <v>208</v>
      </c>
      <c r="C61" s="66" t="s">
        <v>120</v>
      </c>
      <c r="D61" s="42">
        <v>2018</v>
      </c>
      <c r="E61" s="65" t="s">
        <v>209</v>
      </c>
      <c r="F61" s="69"/>
      <c r="G61" s="70"/>
      <c r="H61" s="44">
        <f>VLOOKUP(B61,[1]学业奖学金课业成绩!$B:$E,2,0)</f>
        <v>72.132999999999996</v>
      </c>
      <c r="I61" s="44">
        <f t="shared" si="4"/>
        <v>46.886449999999996</v>
      </c>
      <c r="J61" s="44">
        <f>VLOOKUP(B61,[1]学业奖学金课业成绩!$B:$E,3,0)</f>
        <v>74.891999999999996</v>
      </c>
      <c r="K61" s="44">
        <f t="shared" si="5"/>
        <v>26.212199999999996</v>
      </c>
      <c r="L61" s="44">
        <f t="shared" si="6"/>
        <v>51.169054999999993</v>
      </c>
      <c r="M61" s="42"/>
      <c r="N61" s="42"/>
      <c r="O61" s="44">
        <f t="shared" si="7"/>
        <v>51.169054999999993</v>
      </c>
      <c r="P61" s="35"/>
    </row>
    <row r="62" spans="1:17" ht="15">
      <c r="A62" s="42">
        <v>60</v>
      </c>
      <c r="B62" s="65" t="s">
        <v>210</v>
      </c>
      <c r="C62" s="66" t="s">
        <v>120</v>
      </c>
      <c r="D62" s="42">
        <v>2018</v>
      </c>
      <c r="E62" s="65" t="s">
        <v>133</v>
      </c>
      <c r="F62" s="69"/>
      <c r="G62" s="70"/>
      <c r="H62" s="44">
        <f>VLOOKUP(B62,[1]学业奖学金课业成绩!$B:$E,2,0)</f>
        <v>71.010000000000005</v>
      </c>
      <c r="I62" s="44">
        <f t="shared" si="4"/>
        <v>46.156500000000008</v>
      </c>
      <c r="J62" s="44">
        <f>VLOOKUP(B62,[1]学业奖学金课业成绩!$B:$E,3,0)</f>
        <v>73.673000000000002</v>
      </c>
      <c r="K62" s="44">
        <f t="shared" si="5"/>
        <v>25.785550000000001</v>
      </c>
      <c r="L62" s="44">
        <f t="shared" si="6"/>
        <v>50.359435000000005</v>
      </c>
      <c r="M62" s="42"/>
      <c r="N62" s="42"/>
      <c r="O62" s="44">
        <f t="shared" si="7"/>
        <v>50.359435000000005</v>
      </c>
      <c r="P62" s="35"/>
    </row>
  </sheetData>
  <autoFilter ref="A2:Q62"/>
  <sortState ref="A3:P62">
    <sortCondition descending="1" ref="O2"/>
  </sortState>
  <mergeCells count="1">
    <mergeCell ref="A1:O1"/>
  </mergeCells>
  <phoneticPr fontId="10" type="noConversion"/>
  <conditionalFormatting sqref="B3">
    <cfRule type="duplicateValues" dxfId="201" priority="191"/>
    <cfRule type="duplicateValues" dxfId="200" priority="192"/>
    <cfRule type="duplicateValues" dxfId="199" priority="193"/>
    <cfRule type="duplicateValues" dxfId="198" priority="194"/>
    <cfRule type="duplicateValues" dxfId="197" priority="195"/>
  </conditionalFormatting>
  <conditionalFormatting sqref="B4">
    <cfRule type="duplicateValues" dxfId="196" priority="186"/>
    <cfRule type="duplicateValues" dxfId="195" priority="187"/>
    <cfRule type="duplicateValues" dxfId="194" priority="188"/>
    <cfRule type="duplicateValues" dxfId="193" priority="189"/>
    <cfRule type="duplicateValues" dxfId="192" priority="190"/>
  </conditionalFormatting>
  <conditionalFormatting sqref="B5">
    <cfRule type="duplicateValues" dxfId="191" priority="181"/>
    <cfRule type="duplicateValues" dxfId="190" priority="182"/>
    <cfRule type="duplicateValues" dxfId="189" priority="183"/>
    <cfRule type="duplicateValues" dxfId="188" priority="184"/>
    <cfRule type="duplicateValues" dxfId="187" priority="185"/>
  </conditionalFormatting>
  <conditionalFormatting sqref="B6">
    <cfRule type="duplicateValues" dxfId="186" priority="176"/>
    <cfRule type="duplicateValues" dxfId="185" priority="177"/>
    <cfRule type="duplicateValues" dxfId="184" priority="178"/>
    <cfRule type="duplicateValues" dxfId="183" priority="179"/>
    <cfRule type="duplicateValues" dxfId="182" priority="180"/>
  </conditionalFormatting>
  <conditionalFormatting sqref="B7">
    <cfRule type="duplicateValues" dxfId="181" priority="171"/>
    <cfRule type="duplicateValues" dxfId="180" priority="172"/>
    <cfRule type="duplicateValues" dxfId="179" priority="173"/>
    <cfRule type="duplicateValues" dxfId="178" priority="174"/>
    <cfRule type="duplicateValues" dxfId="177" priority="175"/>
  </conditionalFormatting>
  <conditionalFormatting sqref="B8">
    <cfRule type="duplicateValues" dxfId="176" priority="166"/>
    <cfRule type="duplicateValues" dxfId="175" priority="167"/>
    <cfRule type="duplicateValues" dxfId="174" priority="168"/>
    <cfRule type="duplicateValues" dxfId="173" priority="169"/>
    <cfRule type="duplicateValues" dxfId="172" priority="170"/>
  </conditionalFormatting>
  <conditionalFormatting sqref="B9">
    <cfRule type="duplicateValues" dxfId="171" priority="161"/>
    <cfRule type="duplicateValues" dxfId="170" priority="162"/>
    <cfRule type="duplicateValues" dxfId="169" priority="163"/>
    <cfRule type="duplicateValues" dxfId="168" priority="164"/>
    <cfRule type="duplicateValues" dxfId="167" priority="165"/>
  </conditionalFormatting>
  <conditionalFormatting sqref="B10">
    <cfRule type="duplicateValues" dxfId="166" priority="156"/>
    <cfRule type="duplicateValues" dxfId="165" priority="157"/>
    <cfRule type="duplicateValues" dxfId="164" priority="158"/>
    <cfRule type="duplicateValues" dxfId="163" priority="159"/>
    <cfRule type="duplicateValues" dxfId="162" priority="160"/>
  </conditionalFormatting>
  <conditionalFormatting sqref="B13">
    <cfRule type="duplicateValues" dxfId="161" priority="151"/>
    <cfRule type="duplicateValues" dxfId="160" priority="152"/>
    <cfRule type="duplicateValues" dxfId="159" priority="153"/>
    <cfRule type="duplicateValues" dxfId="158" priority="154"/>
    <cfRule type="duplicateValues" dxfId="157" priority="155"/>
  </conditionalFormatting>
  <conditionalFormatting sqref="B14">
    <cfRule type="duplicateValues" dxfId="156" priority="146"/>
    <cfRule type="duplicateValues" dxfId="155" priority="147"/>
    <cfRule type="duplicateValues" dxfId="154" priority="148"/>
    <cfRule type="duplicateValues" dxfId="153" priority="149"/>
    <cfRule type="duplicateValues" dxfId="152" priority="150"/>
  </conditionalFormatting>
  <conditionalFormatting sqref="B15">
    <cfRule type="duplicateValues" dxfId="151" priority="141"/>
    <cfRule type="duplicateValues" dxfId="150" priority="142"/>
    <cfRule type="duplicateValues" dxfId="149" priority="143"/>
    <cfRule type="duplicateValues" dxfId="148" priority="144"/>
    <cfRule type="duplicateValues" dxfId="147" priority="145"/>
  </conditionalFormatting>
  <conditionalFormatting sqref="B24">
    <cfRule type="duplicateValues" dxfId="146" priority="136"/>
    <cfRule type="duplicateValues" dxfId="145" priority="137"/>
    <cfRule type="duplicateValues" dxfId="144" priority="138"/>
    <cfRule type="duplicateValues" dxfId="143" priority="139"/>
    <cfRule type="duplicateValues" dxfId="142" priority="140"/>
  </conditionalFormatting>
  <conditionalFormatting sqref="B25">
    <cfRule type="duplicateValues" dxfId="141" priority="131"/>
    <cfRule type="duplicateValues" dxfId="140" priority="132"/>
    <cfRule type="duplicateValues" dxfId="139" priority="133"/>
    <cfRule type="duplicateValues" dxfId="138" priority="134"/>
    <cfRule type="duplicateValues" dxfId="137" priority="135"/>
  </conditionalFormatting>
  <conditionalFormatting sqref="B26">
    <cfRule type="duplicateValues" dxfId="136" priority="126"/>
    <cfRule type="duplicateValues" dxfId="135" priority="127"/>
    <cfRule type="duplicateValues" dxfId="134" priority="128"/>
    <cfRule type="duplicateValues" dxfId="133" priority="129"/>
    <cfRule type="duplicateValues" dxfId="132" priority="130"/>
  </conditionalFormatting>
  <conditionalFormatting sqref="B27">
    <cfRule type="duplicateValues" dxfId="131" priority="121"/>
    <cfRule type="duplicateValues" dxfId="130" priority="122"/>
    <cfRule type="duplicateValues" dxfId="129" priority="123"/>
    <cfRule type="duplicateValues" dxfId="128" priority="124"/>
    <cfRule type="duplicateValues" dxfId="127" priority="125"/>
  </conditionalFormatting>
  <conditionalFormatting sqref="B28">
    <cfRule type="duplicateValues" dxfId="126" priority="116"/>
    <cfRule type="duplicateValues" dxfId="125" priority="117"/>
    <cfRule type="duplicateValues" dxfId="124" priority="118"/>
    <cfRule type="duplicateValues" dxfId="123" priority="119"/>
    <cfRule type="duplicateValues" dxfId="122" priority="120"/>
  </conditionalFormatting>
  <conditionalFormatting sqref="B32">
    <cfRule type="duplicateValues" dxfId="121" priority="111"/>
    <cfRule type="duplicateValues" dxfId="120" priority="112"/>
    <cfRule type="duplicateValues" dxfId="119" priority="113"/>
    <cfRule type="duplicateValues" dxfId="118" priority="114"/>
    <cfRule type="duplicateValues" dxfId="117" priority="115"/>
  </conditionalFormatting>
  <conditionalFormatting sqref="B33">
    <cfRule type="duplicateValues" dxfId="116" priority="106"/>
    <cfRule type="duplicateValues" dxfId="115" priority="107"/>
    <cfRule type="duplicateValues" dxfId="114" priority="108"/>
    <cfRule type="duplicateValues" dxfId="113" priority="109"/>
    <cfRule type="duplicateValues" dxfId="112" priority="110"/>
  </conditionalFormatting>
  <conditionalFormatting sqref="B34">
    <cfRule type="duplicateValues" dxfId="111" priority="101"/>
    <cfRule type="duplicateValues" dxfId="110" priority="102"/>
    <cfRule type="duplicateValues" dxfId="109" priority="103"/>
    <cfRule type="duplicateValues" dxfId="108" priority="104"/>
    <cfRule type="duplicateValues" dxfId="107" priority="105"/>
  </conditionalFormatting>
  <conditionalFormatting sqref="B35">
    <cfRule type="duplicateValues" dxfId="106" priority="96"/>
    <cfRule type="duplicateValues" dxfId="105" priority="97"/>
    <cfRule type="duplicateValues" dxfId="104" priority="98"/>
    <cfRule type="duplicateValues" dxfId="103" priority="99"/>
    <cfRule type="duplicateValues" dxfId="102" priority="100"/>
  </conditionalFormatting>
  <conditionalFormatting sqref="B36">
    <cfRule type="duplicateValues" dxfId="101" priority="91"/>
    <cfRule type="duplicateValues" dxfId="100" priority="92"/>
    <cfRule type="duplicateValues" dxfId="99" priority="93"/>
    <cfRule type="duplicateValues" dxfId="98" priority="94"/>
    <cfRule type="duplicateValues" dxfId="97" priority="95"/>
  </conditionalFormatting>
  <conditionalFormatting sqref="B37">
    <cfRule type="duplicateValues" dxfId="96" priority="86"/>
    <cfRule type="duplicateValues" dxfId="95" priority="87"/>
    <cfRule type="duplicateValues" dxfId="94" priority="88"/>
    <cfRule type="duplicateValues" dxfId="93" priority="89"/>
    <cfRule type="duplicateValues" dxfId="92" priority="90"/>
  </conditionalFormatting>
  <conditionalFormatting sqref="B38">
    <cfRule type="duplicateValues" dxfId="91" priority="81"/>
    <cfRule type="duplicateValues" dxfId="90" priority="82"/>
    <cfRule type="duplicateValues" dxfId="89" priority="83"/>
    <cfRule type="duplicateValues" dxfId="88" priority="84"/>
    <cfRule type="duplicateValues" dxfId="87" priority="85"/>
  </conditionalFormatting>
  <conditionalFormatting sqref="B40">
    <cfRule type="duplicateValues" dxfId="86" priority="76"/>
    <cfRule type="duplicateValues" dxfId="85" priority="77"/>
    <cfRule type="duplicateValues" dxfId="84" priority="78"/>
    <cfRule type="duplicateValues" dxfId="83" priority="79"/>
    <cfRule type="duplicateValues" dxfId="82" priority="80"/>
  </conditionalFormatting>
  <conditionalFormatting sqref="B41">
    <cfRule type="duplicateValues" dxfId="81" priority="71"/>
    <cfRule type="duplicateValues" dxfId="80" priority="72"/>
    <cfRule type="duplicateValues" dxfId="79" priority="73"/>
    <cfRule type="duplicateValues" dxfId="78" priority="74"/>
    <cfRule type="duplicateValues" dxfId="77" priority="75"/>
  </conditionalFormatting>
  <conditionalFormatting sqref="B42">
    <cfRule type="duplicateValues" dxfId="76" priority="66"/>
    <cfRule type="duplicateValues" dxfId="75" priority="67"/>
    <cfRule type="duplicateValues" dxfId="74" priority="68"/>
    <cfRule type="duplicateValues" dxfId="73" priority="69"/>
    <cfRule type="duplicateValues" dxfId="72" priority="70"/>
  </conditionalFormatting>
  <conditionalFormatting sqref="B43">
    <cfRule type="duplicateValues" dxfId="71" priority="61"/>
    <cfRule type="duplicateValues" dxfId="70" priority="62"/>
    <cfRule type="duplicateValues" dxfId="69" priority="63"/>
    <cfRule type="duplicateValues" dxfId="68" priority="64"/>
    <cfRule type="duplicateValues" dxfId="67" priority="65"/>
  </conditionalFormatting>
  <conditionalFormatting sqref="B44">
    <cfRule type="duplicateValues" dxfId="66" priority="56"/>
    <cfRule type="duplicateValues" dxfId="65" priority="57"/>
    <cfRule type="duplicateValues" dxfId="64" priority="58"/>
    <cfRule type="duplicateValues" dxfId="63" priority="59"/>
    <cfRule type="duplicateValues" dxfId="62" priority="60"/>
  </conditionalFormatting>
  <conditionalFormatting sqref="B45">
    <cfRule type="duplicateValues" dxfId="61" priority="51"/>
    <cfRule type="duplicateValues" dxfId="60" priority="52"/>
    <cfRule type="duplicateValues" dxfId="59" priority="53"/>
    <cfRule type="duplicateValues" dxfId="58" priority="54"/>
    <cfRule type="duplicateValues" dxfId="57" priority="55"/>
  </conditionalFormatting>
  <conditionalFormatting sqref="B46">
    <cfRule type="duplicateValues" dxfId="56" priority="46"/>
    <cfRule type="duplicateValues" dxfId="55" priority="47"/>
    <cfRule type="duplicateValues" dxfId="54" priority="48"/>
    <cfRule type="duplicateValues" dxfId="53" priority="49"/>
    <cfRule type="duplicateValues" dxfId="52" priority="50"/>
  </conditionalFormatting>
  <conditionalFormatting sqref="B47">
    <cfRule type="duplicateValues" dxfId="51" priority="41"/>
    <cfRule type="duplicateValues" dxfId="50" priority="42"/>
    <cfRule type="duplicateValues" dxfId="49" priority="43"/>
    <cfRule type="duplicateValues" dxfId="48" priority="44"/>
    <cfRule type="duplicateValues" dxfId="47" priority="45"/>
  </conditionalFormatting>
  <conditionalFormatting sqref="B48">
    <cfRule type="duplicateValues" dxfId="46" priority="36"/>
    <cfRule type="duplicateValues" dxfId="45" priority="37"/>
    <cfRule type="duplicateValues" dxfId="44" priority="38"/>
    <cfRule type="duplicateValues" dxfId="43" priority="39"/>
    <cfRule type="duplicateValues" dxfId="42" priority="40"/>
  </conditionalFormatting>
  <conditionalFormatting sqref="B49">
    <cfRule type="duplicateValues" dxfId="41" priority="31"/>
    <cfRule type="duplicateValues" dxfId="40" priority="32"/>
    <cfRule type="duplicateValues" dxfId="39" priority="33"/>
    <cfRule type="duplicateValues" dxfId="38" priority="34"/>
    <cfRule type="duplicateValues" dxfId="37" priority="35"/>
  </conditionalFormatting>
  <conditionalFormatting sqref="B50">
    <cfRule type="duplicateValues" dxfId="36" priority="26"/>
    <cfRule type="duplicateValues" dxfId="35" priority="27"/>
    <cfRule type="duplicateValues" dxfId="34" priority="28"/>
    <cfRule type="duplicateValues" dxfId="33" priority="29"/>
    <cfRule type="duplicateValues" dxfId="32" priority="30"/>
  </conditionalFormatting>
  <conditionalFormatting sqref="B51">
    <cfRule type="duplicateValues" dxfId="31" priority="21"/>
    <cfRule type="duplicateValues" dxfId="30" priority="22"/>
    <cfRule type="duplicateValues" dxfId="29" priority="23"/>
    <cfRule type="duplicateValues" dxfId="28" priority="24"/>
    <cfRule type="duplicateValues" dxfId="27" priority="25"/>
  </conditionalFormatting>
  <conditionalFormatting sqref="B52">
    <cfRule type="duplicateValues" dxfId="26" priority="16"/>
    <cfRule type="duplicateValues" dxfId="25" priority="17"/>
    <cfRule type="duplicateValues" dxfId="24" priority="18"/>
    <cfRule type="duplicateValues" dxfId="23" priority="19"/>
    <cfRule type="duplicateValues" dxfId="22" priority="20"/>
  </conditionalFormatting>
  <conditionalFormatting sqref="B53">
    <cfRule type="duplicateValues" dxfId="21" priority="11"/>
    <cfRule type="duplicateValues" dxfId="20" priority="12"/>
    <cfRule type="duplicateValues" dxfId="19" priority="13"/>
    <cfRule type="duplicateValues" dxfId="18" priority="14"/>
    <cfRule type="duplicateValues" dxfId="17" priority="15"/>
  </conditionalFormatting>
  <conditionalFormatting sqref="B54">
    <cfRule type="duplicateValues" dxfId="16" priority="6"/>
    <cfRule type="duplicateValues" dxfId="15" priority="7"/>
    <cfRule type="duplicateValues" dxfId="14" priority="8"/>
    <cfRule type="duplicateValues" dxfId="13" priority="9"/>
    <cfRule type="duplicateValues" dxfId="12" priority="10"/>
  </conditionalFormatting>
  <conditionalFormatting sqref="B55">
    <cfRule type="duplicateValues" dxfId="11" priority="1"/>
    <cfRule type="duplicateValues" dxfId="10" priority="2"/>
    <cfRule type="duplicateValues" dxfId="9" priority="3"/>
    <cfRule type="duplicateValues" dxfId="8" priority="4"/>
    <cfRule type="duplicateValues" dxfId="7" priority="5"/>
  </conditionalFormatting>
  <pageMargins left="0.75" right="0.75" top="1" bottom="1" header="0.50902777777777797" footer="0.50902777777777797"/>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dimension ref="A1:T18"/>
  <sheetViews>
    <sheetView topLeftCell="A7" zoomScale="80" zoomScaleNormal="80" workbookViewId="0">
      <selection activeCell="J31" sqref="J31"/>
    </sheetView>
  </sheetViews>
  <sheetFormatPr defaultColWidth="9" defaultRowHeight="14.25"/>
  <cols>
    <col min="1" max="1" width="4.25" style="2" customWidth="1"/>
    <col min="2" max="2" width="7.75" style="2" customWidth="1"/>
    <col min="3" max="3" width="14.75" style="2" customWidth="1"/>
    <col min="4" max="4" width="8" style="2" customWidth="1"/>
    <col min="5" max="5" width="9.125" style="2" customWidth="1"/>
    <col min="6" max="6" width="29.25" style="2" customWidth="1"/>
    <col min="7" max="7" width="8.5" style="2" customWidth="1"/>
    <col min="8" max="8" width="8.625" style="22" customWidth="1"/>
    <col min="9" max="11" width="8.625" style="4" customWidth="1"/>
    <col min="12" max="12" width="10.75" style="4" customWidth="1"/>
    <col min="13" max="13" width="11" style="4" customWidth="1"/>
    <col min="14" max="14" width="7.25" style="4" customWidth="1"/>
    <col min="15" max="15" width="8.875" style="4" customWidth="1"/>
    <col min="16" max="16" width="9" style="1"/>
    <col min="17" max="16384" width="9" style="2"/>
  </cols>
  <sheetData>
    <row r="1" spans="1:20" ht="20.25">
      <c r="A1" s="106" t="s">
        <v>0</v>
      </c>
      <c r="B1" s="107"/>
      <c r="C1" s="107"/>
      <c r="D1" s="107"/>
      <c r="E1" s="107"/>
      <c r="F1" s="107"/>
      <c r="G1" s="107"/>
      <c r="H1" s="107"/>
      <c r="I1" s="107"/>
      <c r="J1" s="107"/>
      <c r="K1" s="107"/>
      <c r="L1" s="107"/>
      <c r="M1" s="107"/>
      <c r="N1" s="107"/>
      <c r="O1" s="108"/>
    </row>
    <row r="2" spans="1:20" ht="57">
      <c r="A2" s="5" t="s">
        <v>1</v>
      </c>
      <c r="B2" s="13" t="s">
        <v>2</v>
      </c>
      <c r="C2" s="13" t="s">
        <v>3</v>
      </c>
      <c r="D2" s="13" t="s">
        <v>4</v>
      </c>
      <c r="E2" s="13" t="s">
        <v>5</v>
      </c>
      <c r="F2" s="13" t="s">
        <v>6</v>
      </c>
      <c r="G2" s="13" t="s">
        <v>358</v>
      </c>
      <c r="H2" s="23" t="s">
        <v>7</v>
      </c>
      <c r="I2" s="14">
        <v>0.65</v>
      </c>
      <c r="J2" s="14" t="s">
        <v>8</v>
      </c>
      <c r="K2" s="14">
        <v>0.35</v>
      </c>
      <c r="L2" s="14" t="s">
        <v>359</v>
      </c>
      <c r="M2" s="14" t="s">
        <v>9</v>
      </c>
      <c r="N2" s="14" t="s">
        <v>10</v>
      </c>
      <c r="O2" s="14" t="s">
        <v>11</v>
      </c>
      <c r="P2" s="5" t="s">
        <v>12</v>
      </c>
    </row>
    <row r="3" spans="1:20" ht="148.5">
      <c r="A3" s="57">
        <v>1</v>
      </c>
      <c r="B3" s="58" t="s">
        <v>91</v>
      </c>
      <c r="C3" s="57" t="s">
        <v>92</v>
      </c>
      <c r="D3" s="57">
        <v>2018</v>
      </c>
      <c r="E3" s="57" t="s">
        <v>93</v>
      </c>
      <c r="F3" s="95" t="s">
        <v>348</v>
      </c>
      <c r="G3" s="60">
        <v>17</v>
      </c>
      <c r="H3" s="61">
        <f>VLOOKUP(B3,[2]学业奖学金课业成绩!$B:$E,2,0)</f>
        <v>73.483999999999995</v>
      </c>
      <c r="I3" s="61">
        <f t="shared" ref="I3:I18" si="0">0.65*H3</f>
        <v>47.764600000000002</v>
      </c>
      <c r="J3" s="61">
        <f>VLOOKUP(B3,[2]学业奖学金课业成绩!$B:$E,3,0)</f>
        <v>73</v>
      </c>
      <c r="K3" s="61">
        <f t="shared" ref="K3:K18" si="1">0.35*J3</f>
        <v>25.549999999999997</v>
      </c>
      <c r="L3" s="61">
        <f t="shared" ref="L3:L18" si="2">(I3+K3)*0.7</f>
        <v>51.320219999999999</v>
      </c>
      <c r="M3" s="57"/>
      <c r="N3" s="57"/>
      <c r="O3" s="61">
        <f t="shared" ref="O3:O18" si="3">G3+L3+N3</f>
        <v>68.320220000000006</v>
      </c>
      <c r="P3" s="102" t="s">
        <v>368</v>
      </c>
      <c r="Q3"/>
      <c r="R3"/>
      <c r="S3"/>
      <c r="T3"/>
    </row>
    <row r="4" spans="1:20" ht="60">
      <c r="A4" s="57">
        <v>2</v>
      </c>
      <c r="B4" s="62" t="s">
        <v>94</v>
      </c>
      <c r="C4" s="57" t="s">
        <v>92</v>
      </c>
      <c r="D4" s="57">
        <v>2018</v>
      </c>
      <c r="E4" s="57" t="s">
        <v>95</v>
      </c>
      <c r="F4" s="95" t="s">
        <v>343</v>
      </c>
      <c r="G4" s="94">
        <v>4</v>
      </c>
      <c r="H4" s="61">
        <f>VLOOKUP(B4,[2]学业奖学金课业成绩!$B:$E,2,0)</f>
        <v>79.010999999999996</v>
      </c>
      <c r="I4" s="61">
        <f t="shared" si="0"/>
        <v>51.357149999999997</v>
      </c>
      <c r="J4" s="61">
        <f>VLOOKUP(B4,[2]学业奖学金课业成绩!$B:$E,3,0)</f>
        <v>79.254999999999995</v>
      </c>
      <c r="K4" s="61">
        <f t="shared" si="1"/>
        <v>27.739249999999998</v>
      </c>
      <c r="L4" s="61">
        <f t="shared" si="2"/>
        <v>55.367479999999986</v>
      </c>
      <c r="M4" s="57"/>
      <c r="N4" s="57"/>
      <c r="O4" s="61">
        <f t="shared" si="3"/>
        <v>59.367479999999986</v>
      </c>
      <c r="P4" s="102" t="s">
        <v>368</v>
      </c>
      <c r="Q4"/>
      <c r="R4"/>
      <c r="S4"/>
      <c r="T4"/>
    </row>
    <row r="5" spans="1:20" ht="43.5">
      <c r="A5" s="57">
        <v>3</v>
      </c>
      <c r="B5" s="62" t="s">
        <v>96</v>
      </c>
      <c r="C5" s="57" t="s">
        <v>92</v>
      </c>
      <c r="D5" s="57">
        <v>2018</v>
      </c>
      <c r="E5" s="57" t="s">
        <v>97</v>
      </c>
      <c r="F5" s="95" t="s">
        <v>334</v>
      </c>
      <c r="G5" s="94">
        <v>5</v>
      </c>
      <c r="H5" s="61">
        <f>VLOOKUP(B5,[2]学业奖学金课业成绩!$B:$E,2,0)</f>
        <v>77.736999999999995</v>
      </c>
      <c r="I5" s="61">
        <f t="shared" si="0"/>
        <v>50.529049999999998</v>
      </c>
      <c r="J5" s="61">
        <f>VLOOKUP(B5,[2]学业奖学金课业成绩!$B:$E,3,0)</f>
        <v>75.036000000000001</v>
      </c>
      <c r="K5" s="61">
        <f t="shared" si="1"/>
        <v>26.262599999999999</v>
      </c>
      <c r="L5" s="61">
        <f t="shared" si="2"/>
        <v>53.754154999999997</v>
      </c>
      <c r="M5" s="57"/>
      <c r="N5" s="57"/>
      <c r="O5" s="61">
        <f t="shared" si="3"/>
        <v>58.754154999999997</v>
      </c>
      <c r="P5" s="102" t="s">
        <v>368</v>
      </c>
      <c r="Q5"/>
      <c r="R5"/>
      <c r="S5"/>
      <c r="T5"/>
    </row>
    <row r="6" spans="1:20" ht="58.5">
      <c r="A6" s="57">
        <v>4</v>
      </c>
      <c r="B6" s="62" t="s">
        <v>98</v>
      </c>
      <c r="C6" s="57" t="s">
        <v>92</v>
      </c>
      <c r="D6" s="57">
        <v>2018</v>
      </c>
      <c r="E6" s="57" t="s">
        <v>99</v>
      </c>
      <c r="F6" s="95" t="s">
        <v>332</v>
      </c>
      <c r="G6" s="94">
        <v>3</v>
      </c>
      <c r="H6" s="61">
        <f>VLOOKUP(B6,[2]学业奖学金课业成绩!$B:$E,2,0)</f>
        <v>75.936999999999998</v>
      </c>
      <c r="I6" s="61">
        <f t="shared" si="0"/>
        <v>49.359050000000003</v>
      </c>
      <c r="J6" s="61">
        <f>VLOOKUP(B6,[2]学业奖学金课业成绩!$B:$E,3,0)</f>
        <v>77.454999999999998</v>
      </c>
      <c r="K6" s="61">
        <f t="shared" si="1"/>
        <v>27.109249999999999</v>
      </c>
      <c r="L6" s="61">
        <f t="shared" si="2"/>
        <v>53.527809999999995</v>
      </c>
      <c r="M6" s="57"/>
      <c r="N6" s="57"/>
      <c r="O6" s="61">
        <f t="shared" si="3"/>
        <v>56.527809999999995</v>
      </c>
      <c r="P6" s="102" t="s">
        <v>368</v>
      </c>
      <c r="Q6"/>
      <c r="R6"/>
      <c r="S6"/>
      <c r="T6"/>
    </row>
    <row r="7" spans="1:20" ht="57">
      <c r="A7" s="57">
        <v>5</v>
      </c>
      <c r="B7" s="58" t="s">
        <v>100</v>
      </c>
      <c r="C7" s="57" t="s">
        <v>92</v>
      </c>
      <c r="D7" s="57">
        <v>2018</v>
      </c>
      <c r="E7" s="63" t="s">
        <v>101</v>
      </c>
      <c r="F7" s="93" t="s">
        <v>330</v>
      </c>
      <c r="G7" s="94">
        <v>1</v>
      </c>
      <c r="H7" s="61">
        <f>VLOOKUP(B7,[2]学业奖学金课业成绩!$B:$E,2,0)</f>
        <v>79.253</v>
      </c>
      <c r="I7" s="61">
        <f t="shared" si="0"/>
        <v>51.514450000000004</v>
      </c>
      <c r="J7" s="61">
        <f>VLOOKUP(B7,[2]学业奖学金课业成绩!$B:$E,3,0)</f>
        <v>75.472999999999999</v>
      </c>
      <c r="K7" s="61">
        <f t="shared" si="1"/>
        <v>26.41555</v>
      </c>
      <c r="L7" s="61">
        <f t="shared" si="2"/>
        <v>54.551000000000002</v>
      </c>
      <c r="M7" s="57"/>
      <c r="N7" s="57"/>
      <c r="O7" s="61">
        <f t="shared" si="3"/>
        <v>55.551000000000002</v>
      </c>
      <c r="P7" s="102" t="s">
        <v>368</v>
      </c>
      <c r="Q7"/>
      <c r="R7"/>
      <c r="S7"/>
      <c r="T7"/>
    </row>
    <row r="8" spans="1:20" ht="15">
      <c r="A8" s="57">
        <v>6</v>
      </c>
      <c r="B8" s="62" t="s">
        <v>102</v>
      </c>
      <c r="C8" s="57" t="s">
        <v>92</v>
      </c>
      <c r="D8" s="57">
        <v>2018</v>
      </c>
      <c r="E8" s="57" t="s">
        <v>103</v>
      </c>
      <c r="F8" s="64"/>
      <c r="G8" s="57"/>
      <c r="H8" s="61">
        <f>VLOOKUP(B8,[2]学业奖学金课业成绩!$B:$E,2,0)</f>
        <v>79.274000000000001</v>
      </c>
      <c r="I8" s="61">
        <f t="shared" si="0"/>
        <v>51.528100000000002</v>
      </c>
      <c r="J8" s="61">
        <f>VLOOKUP(B8,[2]学业奖学金课业成绩!$B:$E,3,0)</f>
        <v>79.108999999999995</v>
      </c>
      <c r="K8" s="61">
        <f t="shared" si="1"/>
        <v>27.688149999999997</v>
      </c>
      <c r="L8" s="61">
        <f t="shared" si="2"/>
        <v>55.451374999999999</v>
      </c>
      <c r="M8" s="57"/>
      <c r="N8" s="57"/>
      <c r="O8" s="61">
        <f t="shared" si="3"/>
        <v>55.451374999999999</v>
      </c>
      <c r="P8" s="102" t="s">
        <v>368</v>
      </c>
      <c r="Q8"/>
      <c r="R8"/>
      <c r="S8"/>
      <c r="T8"/>
    </row>
    <row r="9" spans="1:20" ht="15">
      <c r="A9" s="57">
        <v>7</v>
      </c>
      <c r="B9" s="58" t="s">
        <v>104</v>
      </c>
      <c r="C9" s="57" t="s">
        <v>92</v>
      </c>
      <c r="D9" s="57">
        <v>2018</v>
      </c>
      <c r="E9" s="57" t="s">
        <v>105</v>
      </c>
      <c r="F9" s="64"/>
      <c r="G9" s="57"/>
      <c r="H9" s="61">
        <f>VLOOKUP(B9,[2]学业奖学金课业成绩!$B:$E,2,0)</f>
        <v>78.926000000000002</v>
      </c>
      <c r="I9" s="61">
        <f t="shared" si="0"/>
        <v>51.301900000000003</v>
      </c>
      <c r="J9" s="61">
        <f>VLOOKUP(B9,[2]学业奖学金课业成绩!$B:$E,3,0)</f>
        <v>78.8</v>
      </c>
      <c r="K9" s="61">
        <f t="shared" si="1"/>
        <v>27.58</v>
      </c>
      <c r="L9" s="61">
        <f t="shared" si="2"/>
        <v>55.217329999999997</v>
      </c>
      <c r="M9" s="57"/>
      <c r="N9" s="57"/>
      <c r="O9" s="61">
        <f t="shared" si="3"/>
        <v>55.217329999999997</v>
      </c>
      <c r="P9" s="102" t="s">
        <v>369</v>
      </c>
      <c r="Q9"/>
      <c r="R9"/>
      <c r="S9"/>
      <c r="T9"/>
    </row>
    <row r="10" spans="1:20" ht="15">
      <c r="A10" s="57">
        <v>8</v>
      </c>
      <c r="B10" s="62" t="s">
        <v>106</v>
      </c>
      <c r="C10" s="57" t="s">
        <v>92</v>
      </c>
      <c r="D10" s="57">
        <v>2018</v>
      </c>
      <c r="E10" s="57" t="s">
        <v>97</v>
      </c>
      <c r="F10" s="64"/>
      <c r="G10" s="57"/>
      <c r="H10" s="61">
        <f>VLOOKUP(B10,[2]学业奖学金课业成绩!$B:$E,2,0)</f>
        <v>77.295000000000002</v>
      </c>
      <c r="I10" s="61">
        <f t="shared" si="0"/>
        <v>50.241750000000003</v>
      </c>
      <c r="J10" s="61">
        <f>VLOOKUP(B10,[2]学业奖学金课业成绩!$B:$E,3,0)</f>
        <v>77.855000000000004</v>
      </c>
      <c r="K10" s="61">
        <f t="shared" si="1"/>
        <v>27.24925</v>
      </c>
      <c r="L10" s="61">
        <f t="shared" si="2"/>
        <v>54.243699999999997</v>
      </c>
      <c r="M10" s="57"/>
      <c r="N10" s="57"/>
      <c r="O10" s="61">
        <f t="shared" si="3"/>
        <v>54.243699999999997</v>
      </c>
      <c r="P10" s="102" t="s">
        <v>369</v>
      </c>
      <c r="Q10"/>
      <c r="R10"/>
      <c r="S10"/>
      <c r="T10"/>
    </row>
    <row r="11" spans="1:20" ht="15">
      <c r="A11" s="57">
        <v>9</v>
      </c>
      <c r="B11" s="58" t="s">
        <v>107</v>
      </c>
      <c r="C11" s="57" t="s">
        <v>92</v>
      </c>
      <c r="D11" s="57">
        <v>2018</v>
      </c>
      <c r="E11" s="57" t="s">
        <v>103</v>
      </c>
      <c r="F11" s="64"/>
      <c r="G11" s="57"/>
      <c r="H11" s="61">
        <f>VLOOKUP(B11,[2]学业奖学金课业成绩!$B:$E,2,0)</f>
        <v>76.978999999999999</v>
      </c>
      <c r="I11" s="61">
        <f t="shared" si="0"/>
        <v>50.036349999999999</v>
      </c>
      <c r="J11" s="61">
        <f>VLOOKUP(B11,[2]学业奖学金课业成绩!$B:$E,3,0)</f>
        <v>77.784999999999997</v>
      </c>
      <c r="K11" s="61">
        <f t="shared" si="1"/>
        <v>27.224749999999997</v>
      </c>
      <c r="L11" s="61">
        <f t="shared" si="2"/>
        <v>54.082769999999996</v>
      </c>
      <c r="M11" s="57"/>
      <c r="N11" s="57"/>
      <c r="O11" s="61">
        <f t="shared" si="3"/>
        <v>54.082769999999996</v>
      </c>
      <c r="P11" s="102" t="s">
        <v>369</v>
      </c>
      <c r="Q11"/>
      <c r="R11"/>
      <c r="S11"/>
      <c r="T11"/>
    </row>
    <row r="12" spans="1:20" ht="15">
      <c r="A12" s="57">
        <v>10</v>
      </c>
      <c r="B12" s="62" t="s">
        <v>108</v>
      </c>
      <c r="C12" s="57" t="s">
        <v>92</v>
      </c>
      <c r="D12" s="57">
        <v>2018</v>
      </c>
      <c r="E12" s="57" t="s">
        <v>103</v>
      </c>
      <c r="F12" s="64"/>
      <c r="G12" s="57"/>
      <c r="H12" s="61">
        <f>VLOOKUP(B12,[2]学业奖学金课业成绩!$B:$E,2,0)</f>
        <v>76.116</v>
      </c>
      <c r="I12" s="61">
        <f t="shared" si="0"/>
        <v>49.4754</v>
      </c>
      <c r="J12" s="61">
        <f>VLOOKUP(B12,[2]学业奖学金课业成绩!$B:$E,3,0)</f>
        <v>77.215000000000003</v>
      </c>
      <c r="K12" s="61">
        <f t="shared" si="1"/>
        <v>27.02525</v>
      </c>
      <c r="L12" s="61">
        <f t="shared" si="2"/>
        <v>53.550454999999999</v>
      </c>
      <c r="M12" s="57"/>
      <c r="N12" s="57"/>
      <c r="O12" s="61">
        <f t="shared" si="3"/>
        <v>53.550454999999999</v>
      </c>
      <c r="P12" s="102" t="s">
        <v>369</v>
      </c>
      <c r="Q12"/>
      <c r="R12"/>
      <c r="S12"/>
      <c r="T12"/>
    </row>
    <row r="13" spans="1:20" ht="15">
      <c r="A13" s="57">
        <v>11</v>
      </c>
      <c r="B13" s="62" t="s">
        <v>109</v>
      </c>
      <c r="C13" s="57" t="s">
        <v>92</v>
      </c>
      <c r="D13" s="57">
        <v>2018</v>
      </c>
      <c r="E13" s="57" t="s">
        <v>103</v>
      </c>
      <c r="F13" s="64"/>
      <c r="G13" s="57"/>
      <c r="H13" s="61">
        <f>VLOOKUP(B13,[2]学业奖学金课业成绩!$B:$E,2,0)</f>
        <v>75.757999999999996</v>
      </c>
      <c r="I13" s="61">
        <f t="shared" si="0"/>
        <v>49.242699999999999</v>
      </c>
      <c r="J13" s="61">
        <f>VLOOKUP(B13,[2]学业奖学金课业成绩!$B:$E,3,0)</f>
        <v>76.385000000000005</v>
      </c>
      <c r="K13" s="61">
        <f t="shared" si="1"/>
        <v>26.734750000000002</v>
      </c>
      <c r="L13" s="61">
        <f t="shared" si="2"/>
        <v>53.184215000000002</v>
      </c>
      <c r="M13" s="57"/>
      <c r="N13" s="57"/>
      <c r="O13" s="61">
        <f t="shared" si="3"/>
        <v>53.184215000000002</v>
      </c>
      <c r="P13" s="102" t="s">
        <v>369</v>
      </c>
      <c r="Q13"/>
      <c r="R13"/>
      <c r="S13"/>
      <c r="T13"/>
    </row>
    <row r="14" spans="1:20" ht="15">
      <c r="A14" s="57">
        <v>12</v>
      </c>
      <c r="B14" s="58" t="s">
        <v>110</v>
      </c>
      <c r="C14" s="57" t="s">
        <v>92</v>
      </c>
      <c r="D14" s="57">
        <v>2018</v>
      </c>
      <c r="E14" s="57" t="s">
        <v>103</v>
      </c>
      <c r="F14" s="64"/>
      <c r="G14" s="57"/>
      <c r="H14" s="61">
        <f>VLOOKUP(B14,[2]学业奖学金课业成绩!$B:$E,2,0)</f>
        <v>75.274000000000001</v>
      </c>
      <c r="I14" s="61">
        <f t="shared" si="0"/>
        <v>48.928100000000001</v>
      </c>
      <c r="J14" s="61">
        <f>VLOOKUP(B14,[2]学业奖学金课业成绩!$B:$E,3,0)</f>
        <v>77.126999999999995</v>
      </c>
      <c r="K14" s="61">
        <f t="shared" si="1"/>
        <v>26.994449999999997</v>
      </c>
      <c r="L14" s="61">
        <f t="shared" si="2"/>
        <v>53.145784999999997</v>
      </c>
      <c r="M14" s="57"/>
      <c r="N14" s="57"/>
      <c r="O14" s="61">
        <f t="shared" si="3"/>
        <v>53.145784999999997</v>
      </c>
      <c r="P14" s="1" t="s">
        <v>368</v>
      </c>
      <c r="Q14" s="57" t="s">
        <v>111</v>
      </c>
      <c r="R14"/>
      <c r="S14"/>
      <c r="T14"/>
    </row>
    <row r="15" spans="1:20" ht="15">
      <c r="A15" s="57">
        <v>13</v>
      </c>
      <c r="B15" s="58" t="s">
        <v>112</v>
      </c>
      <c r="C15" s="57" t="s">
        <v>92</v>
      </c>
      <c r="D15" s="57">
        <v>2018</v>
      </c>
      <c r="E15" s="57" t="s">
        <v>93</v>
      </c>
      <c r="F15" s="64"/>
      <c r="G15" s="57"/>
      <c r="H15" s="61">
        <f>VLOOKUP(B15,[2]学业奖学金课业成绩!$B:$E,2,0)</f>
        <v>75.358000000000004</v>
      </c>
      <c r="I15" s="61">
        <f t="shared" si="0"/>
        <v>48.982700000000001</v>
      </c>
      <c r="J15" s="61">
        <f>VLOOKUP(B15,[2]学业奖学金课业成绩!$B:$E,3,0)</f>
        <v>70.745000000000005</v>
      </c>
      <c r="K15" s="61">
        <f t="shared" si="1"/>
        <v>24.760750000000002</v>
      </c>
      <c r="L15" s="61">
        <f t="shared" si="2"/>
        <v>51.620414999999994</v>
      </c>
      <c r="M15" s="57"/>
      <c r="N15" s="57"/>
      <c r="O15" s="61">
        <f t="shared" si="3"/>
        <v>51.620414999999994</v>
      </c>
      <c r="P15" s="102" t="s">
        <v>370</v>
      </c>
      <c r="Q15"/>
      <c r="R15"/>
      <c r="S15"/>
      <c r="T15"/>
    </row>
    <row r="16" spans="1:20" ht="15">
      <c r="A16" s="57">
        <v>14</v>
      </c>
      <c r="B16" s="58" t="s">
        <v>113</v>
      </c>
      <c r="C16" s="57" t="s">
        <v>92</v>
      </c>
      <c r="D16" s="57">
        <v>2018</v>
      </c>
      <c r="E16" s="57" t="s">
        <v>105</v>
      </c>
      <c r="F16" s="64"/>
      <c r="G16" s="57"/>
      <c r="H16" s="61">
        <f>VLOOKUP(B16,[2]学业奖学金课业成绩!$B:$E,2,0)</f>
        <v>73.105000000000004</v>
      </c>
      <c r="I16" s="61">
        <f t="shared" si="0"/>
        <v>47.518250000000002</v>
      </c>
      <c r="J16" s="61">
        <f>VLOOKUP(B16,[2]学业奖学金课业成绩!$B:$E,3,0)</f>
        <v>74.400000000000006</v>
      </c>
      <c r="K16" s="61">
        <f t="shared" si="1"/>
        <v>26.04</v>
      </c>
      <c r="L16" s="61">
        <f t="shared" si="2"/>
        <v>51.490774999999999</v>
      </c>
      <c r="M16" s="57"/>
      <c r="N16" s="57"/>
      <c r="O16" s="61">
        <f t="shared" si="3"/>
        <v>51.490774999999999</v>
      </c>
      <c r="P16" s="102" t="s">
        <v>370</v>
      </c>
      <c r="Q16"/>
      <c r="R16"/>
      <c r="S16"/>
      <c r="T16"/>
    </row>
    <row r="17" spans="1:20" ht="15">
      <c r="A17" s="57">
        <v>15</v>
      </c>
      <c r="B17" s="62" t="s">
        <v>114</v>
      </c>
      <c r="C17" s="57" t="s">
        <v>92</v>
      </c>
      <c r="D17" s="57">
        <v>2018</v>
      </c>
      <c r="E17" s="57" t="s">
        <v>95</v>
      </c>
      <c r="F17" s="64"/>
      <c r="G17" s="57"/>
      <c r="H17" s="61">
        <f>VLOOKUP(B17,[2]学业奖学金课业成绩!$B:$E,2,0)</f>
        <v>73.433000000000007</v>
      </c>
      <c r="I17" s="61">
        <f t="shared" si="0"/>
        <v>47.731450000000009</v>
      </c>
      <c r="J17" s="61">
        <f>VLOOKUP(B17,[2]学业奖学金课业成绩!$B:$E,3,0)</f>
        <v>72.036000000000001</v>
      </c>
      <c r="K17" s="61">
        <f t="shared" si="1"/>
        <v>25.212599999999998</v>
      </c>
      <c r="L17" s="61">
        <f t="shared" si="2"/>
        <v>51.060834999999997</v>
      </c>
      <c r="M17" s="57"/>
      <c r="N17" s="57"/>
      <c r="O17" s="61">
        <f t="shared" si="3"/>
        <v>51.060834999999997</v>
      </c>
      <c r="P17" s="102" t="s">
        <v>370</v>
      </c>
      <c r="Q17"/>
      <c r="R17"/>
      <c r="S17"/>
      <c r="T17"/>
    </row>
    <row r="18" spans="1:20" ht="15">
      <c r="A18" s="57">
        <v>16</v>
      </c>
      <c r="B18" s="58" t="s">
        <v>115</v>
      </c>
      <c r="C18" s="57" t="s">
        <v>92</v>
      </c>
      <c r="D18" s="57">
        <v>2018</v>
      </c>
      <c r="E18" s="57" t="s">
        <v>99</v>
      </c>
      <c r="F18" s="64"/>
      <c r="G18" s="57"/>
      <c r="H18" s="61">
        <f>VLOOKUP(B18,[2]学业奖学金课业成绩!$B:$E,2,0)</f>
        <v>68.905000000000001</v>
      </c>
      <c r="I18" s="61">
        <f t="shared" si="0"/>
        <v>44.788250000000005</v>
      </c>
      <c r="J18" s="61">
        <f>VLOOKUP(B18,[2]学业奖学金课业成绩!$B:$E,3,0)</f>
        <v>74.018000000000001</v>
      </c>
      <c r="K18" s="61">
        <f t="shared" si="1"/>
        <v>25.906299999999998</v>
      </c>
      <c r="L18" s="61">
        <f t="shared" si="2"/>
        <v>49.486184999999999</v>
      </c>
      <c r="M18" s="57"/>
      <c r="N18" s="57"/>
      <c r="O18" s="61">
        <f t="shared" si="3"/>
        <v>49.486184999999999</v>
      </c>
      <c r="P18" s="57"/>
      <c r="Q18"/>
      <c r="R18"/>
      <c r="S18"/>
      <c r="T18"/>
    </row>
  </sheetData>
  <autoFilter ref="A2:P18">
    <sortState ref="A3:P18">
      <sortCondition descending="1" ref="O2"/>
    </sortState>
  </autoFilter>
  <mergeCells count="1">
    <mergeCell ref="A1:O1"/>
  </mergeCells>
  <phoneticPr fontId="10" type="noConversion"/>
  <conditionalFormatting sqref="B3">
    <cfRule type="duplicateValues" dxfId="6" priority="14"/>
    <cfRule type="duplicateValues" dxfId="5" priority="15"/>
    <cfRule type="duplicateValues" dxfId="4" priority="16"/>
    <cfRule type="duplicateValues" dxfId="3" priority="17"/>
    <cfRule type="duplicateValues" dxfId="2" priority="18"/>
  </conditionalFormatting>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P75"/>
  <sheetViews>
    <sheetView topLeftCell="A47" zoomScale="80" zoomScaleNormal="80" workbookViewId="0">
      <selection activeCell="A54" sqref="A54:XFD68"/>
    </sheetView>
  </sheetViews>
  <sheetFormatPr defaultColWidth="9" defaultRowHeight="14.25"/>
  <cols>
    <col min="1" max="2" width="9" style="2"/>
    <col min="3" max="3" width="13.875" style="2" customWidth="1"/>
    <col min="4" max="4" width="7.5" style="2" customWidth="1"/>
    <col min="5" max="5" width="10.875" style="2" customWidth="1"/>
    <col min="6" max="6" width="39" style="16" customWidth="1"/>
    <col min="7" max="7" width="8.125" style="17" customWidth="1"/>
    <col min="8" max="12" width="8.125" style="18" customWidth="1"/>
    <col min="13" max="13" width="15.875" style="19" customWidth="1"/>
    <col min="14" max="14" width="8.125" style="18" customWidth="1"/>
    <col min="15" max="15" width="9" style="2"/>
    <col min="16" max="16" width="9" style="1"/>
    <col min="17" max="16384" width="9" style="2"/>
  </cols>
  <sheetData>
    <row r="1" spans="1:16" ht="20.25">
      <c r="A1" s="109" t="s">
        <v>0</v>
      </c>
      <c r="B1" s="110"/>
      <c r="C1" s="110"/>
      <c r="D1" s="110"/>
      <c r="E1" s="110"/>
      <c r="F1" s="110"/>
      <c r="G1" s="110"/>
      <c r="H1" s="110"/>
      <c r="I1" s="110"/>
      <c r="J1" s="110"/>
      <c r="K1" s="110"/>
      <c r="L1" s="110"/>
      <c r="M1" s="110"/>
      <c r="N1" s="110"/>
      <c r="O1" s="110"/>
      <c r="P1" s="110"/>
    </row>
    <row r="2" spans="1:16" ht="85.5">
      <c r="A2" s="5" t="s">
        <v>1</v>
      </c>
      <c r="B2" s="6" t="s">
        <v>2</v>
      </c>
      <c r="C2" s="6" t="s">
        <v>3</v>
      </c>
      <c r="D2" s="6" t="s">
        <v>4</v>
      </c>
      <c r="E2" s="6" t="s">
        <v>5</v>
      </c>
      <c r="F2" s="6" t="s">
        <v>6</v>
      </c>
      <c r="G2" s="20" t="s">
        <v>360</v>
      </c>
      <c r="H2" s="6" t="s">
        <v>7</v>
      </c>
      <c r="I2" s="8">
        <v>0.65</v>
      </c>
      <c r="J2" s="6" t="s">
        <v>8</v>
      </c>
      <c r="K2" s="8">
        <v>0.35</v>
      </c>
      <c r="L2" s="6" t="s">
        <v>361</v>
      </c>
      <c r="M2" s="8" t="s">
        <v>9</v>
      </c>
      <c r="N2" s="6" t="s">
        <v>10</v>
      </c>
      <c r="O2" s="6" t="s">
        <v>11</v>
      </c>
      <c r="P2" s="5" t="s">
        <v>12</v>
      </c>
    </row>
    <row r="3" spans="1:16" ht="75">
      <c r="A3" s="40">
        <v>1</v>
      </c>
      <c r="B3" s="42" t="s">
        <v>19</v>
      </c>
      <c r="C3" s="40" t="s">
        <v>17</v>
      </c>
      <c r="D3" s="40">
        <v>2018</v>
      </c>
      <c r="E3" s="42" t="str">
        <f>VLOOKUP(B3,[3]交通学院2018级硕士花名册!$C:$D,2,0)</f>
        <v>田小革</v>
      </c>
      <c r="F3" s="98" t="s">
        <v>349</v>
      </c>
      <c r="G3" s="37">
        <v>9.6</v>
      </c>
      <c r="H3" s="42">
        <v>76.811000000000007</v>
      </c>
      <c r="I3" s="43">
        <f t="shared" ref="I3:I34" si="0">0.65*H3</f>
        <v>49.927150000000005</v>
      </c>
      <c r="J3" s="42">
        <v>74.19</v>
      </c>
      <c r="K3" s="43">
        <f t="shared" ref="K3:K34" si="1">0.35*J3</f>
        <v>25.966499999999996</v>
      </c>
      <c r="L3" s="43">
        <f t="shared" ref="L3:L34" si="2">0.7*(I3+K3)</f>
        <v>53.125555000000006</v>
      </c>
      <c r="M3" s="45"/>
      <c r="N3" s="43"/>
      <c r="O3" s="44">
        <f t="shared" ref="O3:O34" si="3">G3+L3+N3</f>
        <v>62.725555000000007</v>
      </c>
      <c r="P3" s="34" t="s">
        <v>371</v>
      </c>
    </row>
    <row r="4" spans="1:16" ht="43.5">
      <c r="A4" s="40">
        <v>2</v>
      </c>
      <c r="B4" s="42" t="s">
        <v>50</v>
      </c>
      <c r="C4" s="40" t="s">
        <v>17</v>
      </c>
      <c r="D4" s="40">
        <v>2018</v>
      </c>
      <c r="E4" s="42" t="str">
        <f>VLOOKUP(B4,[3]交通学院2018级硕士花名册!$C:$D,2,0)</f>
        <v>谢娟</v>
      </c>
      <c r="F4" s="95" t="s">
        <v>336</v>
      </c>
      <c r="G4" s="97">
        <v>6.4</v>
      </c>
      <c r="H4" s="42">
        <v>70.867000000000004</v>
      </c>
      <c r="I4" s="43">
        <f t="shared" si="0"/>
        <v>46.063550000000006</v>
      </c>
      <c r="J4" s="42">
        <v>71.8</v>
      </c>
      <c r="K4" s="43">
        <f t="shared" si="1"/>
        <v>25.13</v>
      </c>
      <c r="L4" s="43">
        <f t="shared" si="2"/>
        <v>49.835484999999998</v>
      </c>
      <c r="M4" s="56"/>
      <c r="N4" s="42"/>
      <c r="O4" s="44">
        <f t="shared" si="3"/>
        <v>56.235484999999997</v>
      </c>
      <c r="P4" s="34" t="s">
        <v>371</v>
      </c>
    </row>
    <row r="5" spans="1:16" ht="15">
      <c r="A5" s="40">
        <v>3</v>
      </c>
      <c r="B5" s="42" t="s">
        <v>20</v>
      </c>
      <c r="C5" s="40" t="s">
        <v>17</v>
      </c>
      <c r="D5" s="40">
        <v>2018</v>
      </c>
      <c r="E5" s="42" t="str">
        <f>VLOOKUP(B5,[3]交通学院2018级硕士花名册!$C:$D,2,0)</f>
        <v>冯新军</v>
      </c>
      <c r="F5" s="46"/>
      <c r="G5" s="37"/>
      <c r="H5" s="42">
        <v>82.9</v>
      </c>
      <c r="I5" s="43">
        <f t="shared" si="0"/>
        <v>53.885000000000005</v>
      </c>
      <c r="J5" s="42">
        <v>74.489999999999995</v>
      </c>
      <c r="K5" s="43">
        <f t="shared" si="1"/>
        <v>26.071499999999997</v>
      </c>
      <c r="L5" s="43">
        <f t="shared" si="2"/>
        <v>55.969549999999998</v>
      </c>
      <c r="M5" s="45"/>
      <c r="N5" s="43"/>
      <c r="O5" s="44">
        <f t="shared" si="3"/>
        <v>55.969549999999998</v>
      </c>
      <c r="P5" s="34" t="s">
        <v>371</v>
      </c>
    </row>
    <row r="6" spans="1:16" ht="43.5">
      <c r="A6" s="40">
        <v>4</v>
      </c>
      <c r="B6" s="42" t="s">
        <v>21</v>
      </c>
      <c r="C6" s="40" t="s">
        <v>17</v>
      </c>
      <c r="D6" s="40">
        <v>2018</v>
      </c>
      <c r="E6" s="42" t="str">
        <f>VLOOKUP(B6,[3]交通学院2018级硕士花名册!$C:$D,2,0)</f>
        <v>姚佳良</v>
      </c>
      <c r="F6" s="91" t="s">
        <v>350</v>
      </c>
      <c r="G6" s="47">
        <v>0.4</v>
      </c>
      <c r="H6" s="42">
        <v>80.489000000000004</v>
      </c>
      <c r="I6" s="43">
        <f t="shared" si="0"/>
        <v>52.317850000000007</v>
      </c>
      <c r="J6" s="42">
        <v>76.44</v>
      </c>
      <c r="K6" s="43">
        <f t="shared" si="1"/>
        <v>26.753999999999998</v>
      </c>
      <c r="L6" s="43">
        <f t="shared" si="2"/>
        <v>55.350295000000003</v>
      </c>
      <c r="M6" s="45"/>
      <c r="N6" s="43"/>
      <c r="O6" s="44">
        <f t="shared" si="3"/>
        <v>55.750295000000001</v>
      </c>
      <c r="P6" s="34" t="s">
        <v>371</v>
      </c>
    </row>
    <row r="7" spans="1:16" ht="43.5">
      <c r="A7" s="40">
        <v>5</v>
      </c>
      <c r="B7" s="41" t="s">
        <v>22</v>
      </c>
      <c r="C7" s="40" t="s">
        <v>17</v>
      </c>
      <c r="D7" s="40">
        <v>2018</v>
      </c>
      <c r="E7" s="42" t="str">
        <f>VLOOKUP(B7,[3]交通学院2018级硕士花名册!$C:$D,2,0)</f>
        <v>梁波</v>
      </c>
      <c r="F7" s="89" t="s">
        <v>329</v>
      </c>
      <c r="G7" s="90">
        <v>0.4</v>
      </c>
      <c r="H7" s="42">
        <v>80.3</v>
      </c>
      <c r="I7" s="43">
        <f t="shared" si="0"/>
        <v>52.195</v>
      </c>
      <c r="J7" s="42">
        <v>75.319999999999993</v>
      </c>
      <c r="K7" s="43">
        <f t="shared" si="1"/>
        <v>26.361999999999995</v>
      </c>
      <c r="L7" s="43">
        <f t="shared" si="2"/>
        <v>54.989899999999992</v>
      </c>
      <c r="M7" s="49"/>
      <c r="N7" s="50"/>
      <c r="O7" s="44">
        <f t="shared" si="3"/>
        <v>55.38989999999999</v>
      </c>
      <c r="P7" s="34" t="s">
        <v>371</v>
      </c>
    </row>
    <row r="8" spans="1:16" ht="42">
      <c r="A8" s="40">
        <v>6</v>
      </c>
      <c r="B8" s="42" t="s">
        <v>23</v>
      </c>
      <c r="C8" s="40" t="s">
        <v>17</v>
      </c>
      <c r="D8" s="40">
        <v>2018</v>
      </c>
      <c r="E8" s="42" t="str">
        <f>VLOOKUP(B8,[3]交通学院2018级硕士花名册!$C:$D,2,0)</f>
        <v>韦秉旭</v>
      </c>
      <c r="F8" s="95" t="s">
        <v>351</v>
      </c>
      <c r="G8" s="51">
        <v>0.4</v>
      </c>
      <c r="H8" s="42">
        <v>78.522000000000006</v>
      </c>
      <c r="I8" s="43">
        <f t="shared" si="0"/>
        <v>51.039300000000004</v>
      </c>
      <c r="J8" s="42">
        <v>78.14</v>
      </c>
      <c r="K8" s="43">
        <f t="shared" si="1"/>
        <v>27.349</v>
      </c>
      <c r="L8" s="43">
        <f t="shared" si="2"/>
        <v>54.871809999999996</v>
      </c>
      <c r="M8" s="45"/>
      <c r="N8" s="43"/>
      <c r="O8" s="44">
        <f t="shared" si="3"/>
        <v>55.271809999999995</v>
      </c>
      <c r="P8" s="34" t="s">
        <v>371</v>
      </c>
    </row>
    <row r="9" spans="1:16" ht="30">
      <c r="A9" s="40">
        <v>7</v>
      </c>
      <c r="B9" s="42" t="s">
        <v>24</v>
      </c>
      <c r="C9" s="40" t="s">
        <v>17</v>
      </c>
      <c r="D9" s="40">
        <v>2018</v>
      </c>
      <c r="E9" s="42" t="str">
        <f>VLOOKUP(B9,[3]交通学院2018级硕士花名册!$C:$D,2,0)</f>
        <v>李闯民</v>
      </c>
      <c r="F9" s="91" t="s">
        <v>337</v>
      </c>
      <c r="G9" s="92">
        <v>0.4</v>
      </c>
      <c r="H9" s="42">
        <v>80.111000000000004</v>
      </c>
      <c r="I9" s="43">
        <f t="shared" si="0"/>
        <v>52.072150000000008</v>
      </c>
      <c r="J9" s="42">
        <v>75.180000000000007</v>
      </c>
      <c r="K9" s="43">
        <f t="shared" si="1"/>
        <v>26.313000000000002</v>
      </c>
      <c r="L9" s="43">
        <f t="shared" si="2"/>
        <v>54.869605000000007</v>
      </c>
      <c r="M9" s="45"/>
      <c r="N9" s="43"/>
      <c r="O9" s="44">
        <f t="shared" si="3"/>
        <v>55.269605000000006</v>
      </c>
      <c r="P9" s="34" t="s">
        <v>371</v>
      </c>
    </row>
    <row r="10" spans="1:16" ht="43.5">
      <c r="A10" s="40">
        <v>8</v>
      </c>
      <c r="B10" s="53" t="s">
        <v>26</v>
      </c>
      <c r="C10" s="40" t="s">
        <v>17</v>
      </c>
      <c r="D10" s="40">
        <v>2018</v>
      </c>
      <c r="E10" s="42" t="str">
        <f>VLOOKUP(B10,[3]交通学院2018级硕士花名册!$C:$D,2,0)</f>
        <v>梁波</v>
      </c>
      <c r="F10" s="89" t="s">
        <v>329</v>
      </c>
      <c r="G10" s="90">
        <v>0.4</v>
      </c>
      <c r="H10" s="42">
        <v>79.989000000000004</v>
      </c>
      <c r="I10" s="43">
        <f t="shared" si="0"/>
        <v>51.992850000000004</v>
      </c>
      <c r="J10" s="42">
        <v>74.05</v>
      </c>
      <c r="K10" s="43">
        <f t="shared" si="1"/>
        <v>25.917499999999997</v>
      </c>
      <c r="L10" s="43">
        <f t="shared" si="2"/>
        <v>54.537244999999992</v>
      </c>
      <c r="M10" s="49"/>
      <c r="N10" s="50"/>
      <c r="O10" s="44">
        <f t="shared" si="3"/>
        <v>54.93724499999999</v>
      </c>
      <c r="P10" s="34" t="s">
        <v>371</v>
      </c>
    </row>
    <row r="11" spans="1:16" ht="15">
      <c r="A11" s="40">
        <v>9</v>
      </c>
      <c r="B11" s="41" t="s">
        <v>25</v>
      </c>
      <c r="C11" s="40" t="s">
        <v>17</v>
      </c>
      <c r="D11" s="40">
        <v>2018</v>
      </c>
      <c r="E11" s="42" t="str">
        <f>VLOOKUP(B11,[3]交通学院2018级硕士花名册!$C:$D,2,0)</f>
        <v>查旭东</v>
      </c>
      <c r="F11" s="36"/>
      <c r="G11" s="52"/>
      <c r="H11" s="42">
        <v>79.878</v>
      </c>
      <c r="I11" s="43">
        <f t="shared" si="0"/>
        <v>51.920700000000004</v>
      </c>
      <c r="J11" s="42">
        <v>75.62</v>
      </c>
      <c r="K11" s="43">
        <f t="shared" si="1"/>
        <v>26.466999999999999</v>
      </c>
      <c r="L11" s="43">
        <f t="shared" si="2"/>
        <v>54.871389999999991</v>
      </c>
      <c r="M11" s="39"/>
      <c r="N11" s="37"/>
      <c r="O11" s="44">
        <f t="shared" si="3"/>
        <v>54.871389999999991</v>
      </c>
      <c r="P11" s="34" t="s">
        <v>371</v>
      </c>
    </row>
    <row r="12" spans="1:16" ht="15">
      <c r="A12" s="40">
        <v>10</v>
      </c>
      <c r="B12" s="42" t="s">
        <v>27</v>
      </c>
      <c r="C12" s="40" t="s">
        <v>17</v>
      </c>
      <c r="D12" s="40">
        <v>2018</v>
      </c>
      <c r="E12" s="42" t="str">
        <f>VLOOKUP(B12,[3]交通学院2018级硕士花名册!$C:$D,2,0)</f>
        <v>杨建军</v>
      </c>
      <c r="F12" s="46"/>
      <c r="G12" s="37"/>
      <c r="H12" s="42">
        <v>79.710999999999999</v>
      </c>
      <c r="I12" s="43">
        <f t="shared" si="0"/>
        <v>51.812150000000003</v>
      </c>
      <c r="J12" s="42">
        <v>75.41</v>
      </c>
      <c r="K12" s="43">
        <f t="shared" si="1"/>
        <v>26.393499999999996</v>
      </c>
      <c r="L12" s="43">
        <f t="shared" si="2"/>
        <v>54.743954999999993</v>
      </c>
      <c r="M12" s="45"/>
      <c r="N12" s="43"/>
      <c r="O12" s="44">
        <f t="shared" si="3"/>
        <v>54.743954999999993</v>
      </c>
      <c r="P12" s="34" t="s">
        <v>371</v>
      </c>
    </row>
    <row r="13" spans="1:16" ht="58.5">
      <c r="A13" s="40">
        <v>11</v>
      </c>
      <c r="B13" s="41" t="s">
        <v>28</v>
      </c>
      <c r="C13" s="40" t="s">
        <v>17</v>
      </c>
      <c r="D13" s="40">
        <v>2018</v>
      </c>
      <c r="E13" s="42" t="str">
        <f>VLOOKUP(B13,[3]交通学院2018级硕士花名册!$C:$D,2,0)</f>
        <v>何忠明</v>
      </c>
      <c r="F13" s="89" t="s">
        <v>352</v>
      </c>
      <c r="G13" s="48">
        <v>0.4</v>
      </c>
      <c r="H13" s="42">
        <v>78.955555559999993</v>
      </c>
      <c r="I13" s="43">
        <f t="shared" si="0"/>
        <v>51.321111113999997</v>
      </c>
      <c r="J13" s="42">
        <v>74.900000000000006</v>
      </c>
      <c r="K13" s="43">
        <f t="shared" si="1"/>
        <v>26.215</v>
      </c>
      <c r="L13" s="43">
        <f t="shared" si="2"/>
        <v>54.275277779799993</v>
      </c>
      <c r="M13" s="39"/>
      <c r="N13" s="37"/>
      <c r="O13" s="44">
        <f t="shared" si="3"/>
        <v>54.675277779799991</v>
      </c>
      <c r="P13" s="34" t="s">
        <v>371</v>
      </c>
    </row>
    <row r="14" spans="1:16" ht="28.5">
      <c r="A14" s="40">
        <v>12</v>
      </c>
      <c r="B14" s="42" t="s">
        <v>30</v>
      </c>
      <c r="C14" s="40" t="s">
        <v>17</v>
      </c>
      <c r="D14" s="40">
        <v>2018</v>
      </c>
      <c r="E14" s="42" t="str">
        <f>VLOOKUP(B14,[3]交通学院2018级硕士花名册!$C:$D,2,0)</f>
        <v>李闯民</v>
      </c>
      <c r="F14" s="91" t="s">
        <v>338</v>
      </c>
      <c r="G14" s="92">
        <v>0.4</v>
      </c>
      <c r="H14" s="42">
        <v>78.421999999999997</v>
      </c>
      <c r="I14" s="43">
        <f t="shared" si="0"/>
        <v>50.974299999999999</v>
      </c>
      <c r="J14" s="42">
        <v>75.64</v>
      </c>
      <c r="K14" s="43">
        <f t="shared" si="1"/>
        <v>26.474</v>
      </c>
      <c r="L14" s="43">
        <f t="shared" si="2"/>
        <v>54.213810000000002</v>
      </c>
      <c r="M14" s="45"/>
      <c r="N14" s="43"/>
      <c r="O14" s="44">
        <f t="shared" si="3"/>
        <v>54.613810000000001</v>
      </c>
      <c r="P14" s="34" t="s">
        <v>371</v>
      </c>
    </row>
    <row r="15" spans="1:16" ht="15">
      <c r="A15" s="40">
        <v>13</v>
      </c>
      <c r="B15" s="42" t="s">
        <v>29</v>
      </c>
      <c r="C15" s="40" t="s">
        <v>17</v>
      </c>
      <c r="D15" s="40">
        <v>2018</v>
      </c>
      <c r="E15" s="42" t="str">
        <f>VLOOKUP(B15,[3]交通学院2018级硕士花名册!$C:$D,2,0)</f>
        <v>李闯民</v>
      </c>
      <c r="F15" s="46"/>
      <c r="G15" s="37"/>
      <c r="H15" s="42">
        <v>79.710999999999999</v>
      </c>
      <c r="I15" s="43">
        <f t="shared" si="0"/>
        <v>51.812150000000003</v>
      </c>
      <c r="J15" s="42">
        <v>74.72</v>
      </c>
      <c r="K15" s="43">
        <f t="shared" si="1"/>
        <v>26.151999999999997</v>
      </c>
      <c r="L15" s="43">
        <f t="shared" si="2"/>
        <v>54.574905000000001</v>
      </c>
      <c r="M15" s="45"/>
      <c r="N15" s="43"/>
      <c r="O15" s="44">
        <f t="shared" si="3"/>
        <v>54.574905000000001</v>
      </c>
      <c r="P15" s="34" t="s">
        <v>371</v>
      </c>
    </row>
    <row r="16" spans="1:16" ht="15">
      <c r="A16" s="40">
        <v>14</v>
      </c>
      <c r="B16" s="42" t="s">
        <v>31</v>
      </c>
      <c r="C16" s="40" t="s">
        <v>17</v>
      </c>
      <c r="D16" s="40">
        <v>2018</v>
      </c>
      <c r="E16" s="42" t="str">
        <f>VLOOKUP(B16,[3]交通学院2018级硕士花名册!$C:$D,2,0)</f>
        <v>肖杰</v>
      </c>
      <c r="F16" s="46"/>
      <c r="G16" s="37"/>
      <c r="H16" s="42">
        <v>79.677999999999997</v>
      </c>
      <c r="I16" s="43">
        <f t="shared" si="0"/>
        <v>51.790700000000001</v>
      </c>
      <c r="J16" s="42">
        <v>74.599999999999994</v>
      </c>
      <c r="K16" s="43">
        <f t="shared" si="1"/>
        <v>26.109999999999996</v>
      </c>
      <c r="L16" s="43">
        <f t="shared" si="2"/>
        <v>54.53049</v>
      </c>
      <c r="M16" s="45"/>
      <c r="N16" s="43"/>
      <c r="O16" s="44">
        <f t="shared" si="3"/>
        <v>54.53049</v>
      </c>
      <c r="P16" s="34" t="s">
        <v>371</v>
      </c>
    </row>
    <row r="17" spans="1:16" ht="15">
      <c r="A17" s="40">
        <v>15</v>
      </c>
      <c r="B17" s="42" t="s">
        <v>32</v>
      </c>
      <c r="C17" s="40" t="s">
        <v>17</v>
      </c>
      <c r="D17" s="40">
        <v>2018</v>
      </c>
      <c r="E17" s="42" t="str">
        <f>VLOOKUP(B17,[3]交通学院2018级硕士花名册!$C:$D,2,0)</f>
        <v>陈瑜</v>
      </c>
      <c r="F17" s="46"/>
      <c r="G17" s="37"/>
      <c r="H17" s="42">
        <v>78.466999999999999</v>
      </c>
      <c r="I17" s="43">
        <f t="shared" si="0"/>
        <v>51.003550000000004</v>
      </c>
      <c r="J17" s="42">
        <v>76.707999999999998</v>
      </c>
      <c r="K17" s="43">
        <f t="shared" si="1"/>
        <v>26.847799999999999</v>
      </c>
      <c r="L17" s="43">
        <f t="shared" si="2"/>
        <v>54.495944999999992</v>
      </c>
      <c r="M17" s="45"/>
      <c r="N17" s="43"/>
      <c r="O17" s="44">
        <f t="shared" si="3"/>
        <v>54.495944999999992</v>
      </c>
      <c r="P17" s="34" t="s">
        <v>371</v>
      </c>
    </row>
    <row r="18" spans="1:16" ht="15">
      <c r="A18" s="40">
        <v>16</v>
      </c>
      <c r="B18" s="42" t="s">
        <v>33</v>
      </c>
      <c r="C18" s="34" t="s">
        <v>245</v>
      </c>
      <c r="D18" s="40">
        <v>2018</v>
      </c>
      <c r="E18" s="42" t="str">
        <f>VLOOKUP(B18,[3]交通学院2018级硕士花名册!$C:$D,2,0)</f>
        <v>秦仁杰</v>
      </c>
      <c r="F18" s="46"/>
      <c r="G18" s="37"/>
      <c r="H18" s="42">
        <v>77.8</v>
      </c>
      <c r="I18" s="43">
        <f t="shared" si="0"/>
        <v>50.57</v>
      </c>
      <c r="J18" s="42">
        <v>77.13</v>
      </c>
      <c r="K18" s="43">
        <f t="shared" si="1"/>
        <v>26.995499999999996</v>
      </c>
      <c r="L18" s="43">
        <f t="shared" si="2"/>
        <v>54.295849999999994</v>
      </c>
      <c r="M18" s="45"/>
      <c r="N18" s="43"/>
      <c r="O18" s="44">
        <f t="shared" si="3"/>
        <v>54.295849999999994</v>
      </c>
      <c r="P18" s="34" t="s">
        <v>371</v>
      </c>
    </row>
    <row r="19" spans="1:16" ht="15">
      <c r="A19" s="40">
        <v>17</v>
      </c>
      <c r="B19" s="42" t="s">
        <v>34</v>
      </c>
      <c r="C19" s="40" t="s">
        <v>17</v>
      </c>
      <c r="D19" s="40">
        <v>2018</v>
      </c>
      <c r="E19" s="42" t="str">
        <f>VLOOKUP(B19,[3]交通学院2018级硕士花名册!$C:$D,2,0)</f>
        <v>关宏信</v>
      </c>
      <c r="F19" s="46"/>
      <c r="G19" s="37"/>
      <c r="H19" s="42">
        <v>78.322000000000003</v>
      </c>
      <c r="I19" s="43">
        <f t="shared" si="0"/>
        <v>50.909300000000002</v>
      </c>
      <c r="J19" s="42">
        <v>76.11</v>
      </c>
      <c r="K19" s="43">
        <f t="shared" si="1"/>
        <v>26.638499999999997</v>
      </c>
      <c r="L19" s="43">
        <f t="shared" si="2"/>
        <v>54.283459999999991</v>
      </c>
      <c r="M19" s="45"/>
      <c r="N19" s="43"/>
      <c r="O19" s="44">
        <f t="shared" si="3"/>
        <v>54.283459999999991</v>
      </c>
      <c r="P19" s="34" t="s">
        <v>371</v>
      </c>
    </row>
    <row r="20" spans="1:16" ht="27">
      <c r="A20" s="40">
        <v>18</v>
      </c>
      <c r="B20" s="42" t="s">
        <v>35</v>
      </c>
      <c r="C20" s="40" t="s">
        <v>17</v>
      </c>
      <c r="D20" s="40">
        <v>2018</v>
      </c>
      <c r="E20" s="42" t="str">
        <f>VLOOKUP(B20,[3]交通学院2018级硕士花名册!$C:$D,2,0)</f>
        <v>韦秉旭</v>
      </c>
      <c r="F20" s="91" t="s">
        <v>353</v>
      </c>
      <c r="G20" s="47">
        <v>0.4</v>
      </c>
      <c r="H20" s="42">
        <v>77.456000000000003</v>
      </c>
      <c r="I20" s="43">
        <f t="shared" si="0"/>
        <v>50.346400000000003</v>
      </c>
      <c r="J20" s="42">
        <v>75.87</v>
      </c>
      <c r="K20" s="43">
        <f t="shared" si="1"/>
        <v>26.554500000000001</v>
      </c>
      <c r="L20" s="43">
        <f t="shared" si="2"/>
        <v>53.830629999999999</v>
      </c>
      <c r="M20" s="45"/>
      <c r="N20" s="43"/>
      <c r="O20" s="44">
        <f t="shared" si="3"/>
        <v>54.230629999999998</v>
      </c>
      <c r="P20" s="34" t="s">
        <v>371</v>
      </c>
    </row>
    <row r="21" spans="1:16" ht="15">
      <c r="A21" s="40">
        <v>19</v>
      </c>
      <c r="B21" s="42" t="s">
        <v>36</v>
      </c>
      <c r="C21" s="40" t="s">
        <v>17</v>
      </c>
      <c r="D21" s="40">
        <v>2018</v>
      </c>
      <c r="E21" s="42" t="str">
        <f>VLOOKUP(B21,[3]交通学院2018级硕士花名册!$C:$D,2,0)</f>
        <v>魏建国</v>
      </c>
      <c r="F21" s="46"/>
      <c r="G21" s="37"/>
      <c r="H21" s="42">
        <v>79.233000000000004</v>
      </c>
      <c r="I21" s="43">
        <f t="shared" si="0"/>
        <v>51.501450000000006</v>
      </c>
      <c r="J21" s="42">
        <v>73.89</v>
      </c>
      <c r="K21" s="43">
        <f t="shared" si="1"/>
        <v>25.861499999999999</v>
      </c>
      <c r="L21" s="43">
        <f t="shared" si="2"/>
        <v>54.154065000000003</v>
      </c>
      <c r="M21" s="45"/>
      <c r="N21" s="43"/>
      <c r="O21" s="44">
        <f t="shared" si="3"/>
        <v>54.154065000000003</v>
      </c>
      <c r="P21" s="34" t="s">
        <v>371</v>
      </c>
    </row>
    <row r="22" spans="1:16" ht="15">
      <c r="A22" s="40">
        <v>20</v>
      </c>
      <c r="B22" s="42" t="s">
        <v>37</v>
      </c>
      <c r="C22" s="40" t="s">
        <v>17</v>
      </c>
      <c r="D22" s="40">
        <v>2018</v>
      </c>
      <c r="E22" s="42" t="str">
        <f>VLOOKUP(B22,[3]交通学院2018级硕士花名册!$C:$D,2,0)</f>
        <v>查旭东</v>
      </c>
      <c r="F22" s="46"/>
      <c r="G22" s="37"/>
      <c r="H22" s="42">
        <v>78.367000000000004</v>
      </c>
      <c r="I22" s="43">
        <f t="shared" si="0"/>
        <v>50.938550000000006</v>
      </c>
      <c r="J22" s="42">
        <v>75.3</v>
      </c>
      <c r="K22" s="43">
        <f t="shared" si="1"/>
        <v>26.354999999999997</v>
      </c>
      <c r="L22" s="43">
        <f t="shared" si="2"/>
        <v>54.105485000000002</v>
      </c>
      <c r="M22" s="45"/>
      <c r="N22" s="43"/>
      <c r="O22" s="44">
        <f t="shared" si="3"/>
        <v>54.105485000000002</v>
      </c>
      <c r="P22" s="34" t="s">
        <v>371</v>
      </c>
    </row>
    <row r="23" spans="1:16" ht="15">
      <c r="A23" s="40">
        <v>21</v>
      </c>
      <c r="B23" s="42" t="s">
        <v>38</v>
      </c>
      <c r="C23" s="40" t="s">
        <v>17</v>
      </c>
      <c r="D23" s="40">
        <v>2018</v>
      </c>
      <c r="E23" s="42" t="str">
        <f>VLOOKUP(B23,[3]交通学院2018级硕士花名册!$C:$D,2,0)</f>
        <v>李雪连</v>
      </c>
      <c r="F23" s="46"/>
      <c r="G23" s="37"/>
      <c r="H23" s="42">
        <v>78.477999999999994</v>
      </c>
      <c r="I23" s="43">
        <f t="shared" si="0"/>
        <v>51.0107</v>
      </c>
      <c r="J23" s="42">
        <v>73.25</v>
      </c>
      <c r="K23" s="43">
        <f t="shared" si="1"/>
        <v>25.637499999999999</v>
      </c>
      <c r="L23" s="43">
        <f t="shared" si="2"/>
        <v>53.653739999999999</v>
      </c>
      <c r="M23" s="45"/>
      <c r="N23" s="43"/>
      <c r="O23" s="44">
        <f t="shared" si="3"/>
        <v>53.653739999999999</v>
      </c>
      <c r="P23" s="34" t="s">
        <v>371</v>
      </c>
    </row>
    <row r="24" spans="1:16" ht="15">
      <c r="A24" s="40">
        <v>22</v>
      </c>
      <c r="B24" s="42" t="s">
        <v>39</v>
      </c>
      <c r="C24" s="40" t="s">
        <v>17</v>
      </c>
      <c r="D24" s="40">
        <v>2018</v>
      </c>
      <c r="E24" s="42" t="str">
        <f>VLOOKUP(B24,[3]交通学院2018级硕士花名册!$C:$D,2,0)</f>
        <v>姜旺恒</v>
      </c>
      <c r="F24" s="46"/>
      <c r="G24" s="37"/>
      <c r="H24" s="42">
        <v>77.578000000000003</v>
      </c>
      <c r="I24" s="43">
        <f t="shared" si="0"/>
        <v>50.425700000000006</v>
      </c>
      <c r="J24" s="42">
        <v>74.832999999999998</v>
      </c>
      <c r="K24" s="43">
        <f t="shared" si="1"/>
        <v>26.191549999999999</v>
      </c>
      <c r="L24" s="43">
        <f t="shared" si="2"/>
        <v>53.632075000000007</v>
      </c>
      <c r="M24" s="45"/>
      <c r="N24" s="43"/>
      <c r="O24" s="44">
        <f t="shared" si="3"/>
        <v>53.632075000000007</v>
      </c>
      <c r="P24" s="34" t="s">
        <v>371</v>
      </c>
    </row>
    <row r="25" spans="1:16" ht="15">
      <c r="A25" s="40">
        <v>23</v>
      </c>
      <c r="B25" s="42" t="s">
        <v>40</v>
      </c>
      <c r="C25" s="40" t="s">
        <v>17</v>
      </c>
      <c r="D25" s="40">
        <v>2018</v>
      </c>
      <c r="E25" s="42" t="str">
        <f>VLOOKUP(B25,[3]交通学院2018级硕士花名册!$C:$D,2,0)</f>
        <v>姚佳良</v>
      </c>
      <c r="F25" s="46"/>
      <c r="G25" s="37"/>
      <c r="H25" s="42">
        <v>78.122</v>
      </c>
      <c r="I25" s="43">
        <f t="shared" si="0"/>
        <v>50.779299999999999</v>
      </c>
      <c r="J25" s="42">
        <v>73.81</v>
      </c>
      <c r="K25" s="43">
        <f t="shared" si="1"/>
        <v>25.833500000000001</v>
      </c>
      <c r="L25" s="43">
        <f t="shared" si="2"/>
        <v>53.628959999999992</v>
      </c>
      <c r="M25" s="45"/>
      <c r="N25" s="43"/>
      <c r="O25" s="44">
        <f t="shared" si="3"/>
        <v>53.628959999999992</v>
      </c>
      <c r="P25" s="34" t="s">
        <v>371</v>
      </c>
    </row>
    <row r="26" spans="1:16" ht="15">
      <c r="A26" s="40">
        <v>24</v>
      </c>
      <c r="B26" s="42" t="s">
        <v>41</v>
      </c>
      <c r="C26" s="40" t="s">
        <v>17</v>
      </c>
      <c r="D26" s="40">
        <v>2018</v>
      </c>
      <c r="E26" s="42" t="str">
        <f>VLOOKUP(B26,[3]交通学院2018级硕士花名册!$C:$D,2,0)</f>
        <v>杨柳</v>
      </c>
      <c r="F26" s="46"/>
      <c r="G26" s="37"/>
      <c r="H26" s="42">
        <v>76.278000000000006</v>
      </c>
      <c r="I26" s="43">
        <f t="shared" si="0"/>
        <v>49.580700000000007</v>
      </c>
      <c r="J26" s="42">
        <v>77.11</v>
      </c>
      <c r="K26" s="43">
        <f t="shared" si="1"/>
        <v>26.988499999999998</v>
      </c>
      <c r="L26" s="43">
        <f t="shared" si="2"/>
        <v>53.598440000000004</v>
      </c>
      <c r="M26" s="45"/>
      <c r="N26" s="43"/>
      <c r="O26" s="44">
        <f t="shared" si="3"/>
        <v>53.598440000000004</v>
      </c>
      <c r="P26" s="34" t="s">
        <v>371</v>
      </c>
    </row>
    <row r="27" spans="1:16" ht="15">
      <c r="A27" s="40">
        <v>25</v>
      </c>
      <c r="B27" s="42" t="s">
        <v>42</v>
      </c>
      <c r="C27" s="40" t="s">
        <v>17</v>
      </c>
      <c r="D27" s="40">
        <v>2018</v>
      </c>
      <c r="E27" s="42" t="str">
        <f>VLOOKUP(B27,[3]交通学院2018级硕士花名册!$C:$D,2,0)</f>
        <v>张军辉</v>
      </c>
      <c r="F27" s="46"/>
      <c r="G27" s="37"/>
      <c r="H27" s="42">
        <v>75.878</v>
      </c>
      <c r="I27" s="43">
        <f t="shared" si="0"/>
        <v>49.320700000000002</v>
      </c>
      <c r="J27" s="42">
        <v>77.8</v>
      </c>
      <c r="K27" s="43">
        <f t="shared" si="1"/>
        <v>27.229999999999997</v>
      </c>
      <c r="L27" s="43">
        <f t="shared" si="2"/>
        <v>53.58549</v>
      </c>
      <c r="M27" s="45"/>
      <c r="N27" s="43"/>
      <c r="O27" s="44">
        <f t="shared" si="3"/>
        <v>53.58549</v>
      </c>
      <c r="P27" s="34" t="s">
        <v>371</v>
      </c>
    </row>
    <row r="28" spans="1:16" ht="15">
      <c r="A28" s="40">
        <v>26</v>
      </c>
      <c r="B28" s="42" t="s">
        <v>43</v>
      </c>
      <c r="C28" s="40" t="s">
        <v>17</v>
      </c>
      <c r="D28" s="40">
        <v>2018</v>
      </c>
      <c r="E28" s="42" t="str">
        <f>VLOOKUP(B28,[3]交通学院2018级硕士花名册!$C:$D,2,0)</f>
        <v>周志刚</v>
      </c>
      <c r="F28" s="46"/>
      <c r="G28" s="37"/>
      <c r="H28" s="42">
        <v>75.8</v>
      </c>
      <c r="I28" s="43">
        <f t="shared" si="0"/>
        <v>49.27</v>
      </c>
      <c r="J28" s="42">
        <v>77.742000000000004</v>
      </c>
      <c r="K28" s="43">
        <f t="shared" si="1"/>
        <v>27.209700000000002</v>
      </c>
      <c r="L28" s="43">
        <f t="shared" si="2"/>
        <v>53.535790000000006</v>
      </c>
      <c r="M28" s="45"/>
      <c r="N28" s="43"/>
      <c r="O28" s="44">
        <f t="shared" si="3"/>
        <v>53.535790000000006</v>
      </c>
      <c r="P28" s="34" t="s">
        <v>371</v>
      </c>
    </row>
    <row r="29" spans="1:16" ht="15">
      <c r="A29" s="40">
        <v>27</v>
      </c>
      <c r="B29" s="53" t="s">
        <v>44</v>
      </c>
      <c r="C29" s="40" t="s">
        <v>17</v>
      </c>
      <c r="D29" s="40">
        <v>2018</v>
      </c>
      <c r="E29" s="42" t="str">
        <f>VLOOKUP(B29,[3]交通学院2018级硕士花名册!$C:$D,2,0)</f>
        <v>张映雪</v>
      </c>
      <c r="F29" s="54"/>
      <c r="G29" s="52"/>
      <c r="H29" s="42">
        <v>77.256</v>
      </c>
      <c r="I29" s="43">
        <f t="shared" si="0"/>
        <v>50.2164</v>
      </c>
      <c r="J29" s="42">
        <v>74.959999999999994</v>
      </c>
      <c r="K29" s="43">
        <f t="shared" si="1"/>
        <v>26.235999999999997</v>
      </c>
      <c r="L29" s="43">
        <f t="shared" si="2"/>
        <v>53.516679999999994</v>
      </c>
      <c r="M29" s="55"/>
      <c r="N29" s="50"/>
      <c r="O29" s="44">
        <f t="shared" si="3"/>
        <v>53.516679999999994</v>
      </c>
      <c r="P29" s="34" t="s">
        <v>371</v>
      </c>
    </row>
    <row r="30" spans="1:16" ht="15">
      <c r="A30" s="40">
        <v>28</v>
      </c>
      <c r="B30" s="42" t="s">
        <v>45</v>
      </c>
      <c r="C30" s="40" t="s">
        <v>17</v>
      </c>
      <c r="D30" s="40">
        <v>2018</v>
      </c>
      <c r="E30" s="42" t="str">
        <f>VLOOKUP(B30,[3]交通学院2018级硕士花名册!$C:$D,2,0)</f>
        <v>李九苏</v>
      </c>
      <c r="F30" s="46"/>
      <c r="G30" s="37"/>
      <c r="H30" s="42">
        <v>78.010999999999996</v>
      </c>
      <c r="I30" s="43">
        <f t="shared" si="0"/>
        <v>50.707149999999999</v>
      </c>
      <c r="J30" s="42">
        <v>73.3</v>
      </c>
      <c r="K30" s="43">
        <f t="shared" si="1"/>
        <v>25.654999999999998</v>
      </c>
      <c r="L30" s="43">
        <f t="shared" si="2"/>
        <v>53.453505</v>
      </c>
      <c r="M30" s="45"/>
      <c r="N30" s="43"/>
      <c r="O30" s="44">
        <f t="shared" si="3"/>
        <v>53.453505</v>
      </c>
      <c r="P30" s="34" t="s">
        <v>371</v>
      </c>
    </row>
    <row r="31" spans="1:16" ht="15">
      <c r="A31" s="40">
        <v>29</v>
      </c>
      <c r="B31" s="42" t="s">
        <v>46</v>
      </c>
      <c r="C31" s="40" t="s">
        <v>17</v>
      </c>
      <c r="D31" s="40">
        <v>2018</v>
      </c>
      <c r="E31" s="42" t="str">
        <f>VLOOKUP(B31,[3]交通学院2018级硕士花名册!$C:$D,2,0)</f>
        <v>方薇</v>
      </c>
      <c r="F31" s="46"/>
      <c r="G31" s="37"/>
      <c r="H31" s="42">
        <v>77.156000000000006</v>
      </c>
      <c r="I31" s="43">
        <f t="shared" si="0"/>
        <v>50.151400000000002</v>
      </c>
      <c r="J31" s="42">
        <v>74.87</v>
      </c>
      <c r="K31" s="43">
        <f t="shared" si="1"/>
        <v>26.204499999999999</v>
      </c>
      <c r="L31" s="43">
        <f t="shared" si="2"/>
        <v>53.449130000000004</v>
      </c>
      <c r="M31" s="45"/>
      <c r="N31" s="43"/>
      <c r="O31" s="44">
        <f t="shared" si="3"/>
        <v>53.449130000000004</v>
      </c>
      <c r="P31" s="34" t="s">
        <v>371</v>
      </c>
    </row>
    <row r="32" spans="1:16" ht="15">
      <c r="A32" s="40">
        <v>30</v>
      </c>
      <c r="B32" s="42" t="s">
        <v>47</v>
      </c>
      <c r="C32" s="40" t="s">
        <v>17</v>
      </c>
      <c r="D32" s="40">
        <v>2018</v>
      </c>
      <c r="E32" s="42" t="str">
        <f>VLOOKUP(B32,[3]交通学院2018级硕士花名册!$C:$D,2,0)</f>
        <v>叶群山</v>
      </c>
      <c r="F32" s="46"/>
      <c r="G32" s="37"/>
      <c r="H32" s="42">
        <v>78.843999999999994</v>
      </c>
      <c r="I32" s="43">
        <f t="shared" si="0"/>
        <v>51.248599999999996</v>
      </c>
      <c r="J32" s="42">
        <v>71.56</v>
      </c>
      <c r="K32" s="43">
        <f t="shared" si="1"/>
        <v>25.045999999999999</v>
      </c>
      <c r="L32" s="43">
        <f t="shared" si="2"/>
        <v>53.406219999999998</v>
      </c>
      <c r="M32" s="45"/>
      <c r="N32" s="43"/>
      <c r="O32" s="44">
        <f t="shared" si="3"/>
        <v>53.406219999999998</v>
      </c>
      <c r="P32" s="34" t="s">
        <v>372</v>
      </c>
    </row>
    <row r="33" spans="1:16" ht="15">
      <c r="A33" s="40">
        <v>31</v>
      </c>
      <c r="B33" s="42" t="s">
        <v>48</v>
      </c>
      <c r="C33" s="40" t="s">
        <v>17</v>
      </c>
      <c r="D33" s="40">
        <v>2018</v>
      </c>
      <c r="E33" s="42" t="str">
        <f>VLOOKUP(B33,[3]交通学院2018级硕士花名册!$C:$D,2,0)</f>
        <v>李九苏</v>
      </c>
      <c r="F33" s="46"/>
      <c r="G33" s="37"/>
      <c r="H33" s="42">
        <v>76.733000000000004</v>
      </c>
      <c r="I33" s="43">
        <f t="shared" si="0"/>
        <v>49.876450000000006</v>
      </c>
      <c r="J33" s="42">
        <v>75.45</v>
      </c>
      <c r="K33" s="43">
        <f t="shared" si="1"/>
        <v>26.407499999999999</v>
      </c>
      <c r="L33" s="43">
        <f t="shared" si="2"/>
        <v>53.398764999999997</v>
      </c>
      <c r="M33" s="45"/>
      <c r="N33" s="43"/>
      <c r="O33" s="44">
        <f t="shared" si="3"/>
        <v>53.398764999999997</v>
      </c>
      <c r="P33" s="34" t="s">
        <v>372</v>
      </c>
    </row>
    <row r="34" spans="1:16" ht="15">
      <c r="A34" s="40">
        <v>32</v>
      </c>
      <c r="B34" s="42" t="s">
        <v>49</v>
      </c>
      <c r="C34" s="40" t="s">
        <v>17</v>
      </c>
      <c r="D34" s="40">
        <v>2018</v>
      </c>
      <c r="E34" s="42" t="str">
        <f>VLOOKUP(B34,[3]交通学院2018级硕士花名册!$C:$D,2,0)</f>
        <v>陈瑜</v>
      </c>
      <c r="F34" s="46"/>
      <c r="G34" s="37"/>
      <c r="H34" s="42">
        <v>74.933000000000007</v>
      </c>
      <c r="I34" s="43">
        <f t="shared" si="0"/>
        <v>48.706450000000004</v>
      </c>
      <c r="J34" s="42">
        <v>77.875</v>
      </c>
      <c r="K34" s="43">
        <f t="shared" si="1"/>
        <v>27.256249999999998</v>
      </c>
      <c r="L34" s="43">
        <f t="shared" si="2"/>
        <v>53.173889999999993</v>
      </c>
      <c r="M34" s="45"/>
      <c r="N34" s="43"/>
      <c r="O34" s="44">
        <f t="shared" si="3"/>
        <v>53.173889999999993</v>
      </c>
      <c r="P34" s="34" t="s">
        <v>372</v>
      </c>
    </row>
    <row r="35" spans="1:16" ht="15">
      <c r="A35" s="40">
        <v>33</v>
      </c>
      <c r="B35" s="42" t="s">
        <v>51</v>
      </c>
      <c r="C35" s="40" t="s">
        <v>17</v>
      </c>
      <c r="D35" s="40">
        <v>2018</v>
      </c>
      <c r="E35" s="42" t="str">
        <f>VLOOKUP(B35,[3]交通学院2018级硕士花名册!$C:$D,2,0)</f>
        <v>应荣华</v>
      </c>
      <c r="F35" s="46"/>
      <c r="G35" s="37"/>
      <c r="H35" s="42">
        <v>76.033000000000001</v>
      </c>
      <c r="I35" s="43">
        <f t="shared" ref="I35:I66" si="4">0.65*H35</f>
        <v>49.42145</v>
      </c>
      <c r="J35" s="42">
        <v>75.483000000000004</v>
      </c>
      <c r="K35" s="43">
        <f t="shared" ref="K35:K66" si="5">0.35*J35</f>
        <v>26.419049999999999</v>
      </c>
      <c r="L35" s="43">
        <f t="shared" ref="L35:L66" si="6">0.7*(I35+K35)</f>
        <v>53.088349999999991</v>
      </c>
      <c r="M35" s="45"/>
      <c r="N35" s="43"/>
      <c r="O35" s="44">
        <f t="shared" ref="O35:O66" si="7">G35+L35+N35</f>
        <v>53.088349999999991</v>
      </c>
      <c r="P35" s="34" t="s">
        <v>372</v>
      </c>
    </row>
    <row r="36" spans="1:16" ht="30">
      <c r="A36" s="40">
        <v>34</v>
      </c>
      <c r="B36" s="42" t="s">
        <v>52</v>
      </c>
      <c r="C36" s="40" t="s">
        <v>17</v>
      </c>
      <c r="D36" s="40">
        <v>2018</v>
      </c>
      <c r="E36" s="42" t="str">
        <f>VLOOKUP(B36,[3]交通学院2018级硕士花名册!$C:$D,2,0)</f>
        <v>叶群山</v>
      </c>
      <c r="F36" s="91" t="s">
        <v>344</v>
      </c>
      <c r="G36" s="92">
        <v>0.4</v>
      </c>
      <c r="H36" s="42">
        <v>76.367000000000004</v>
      </c>
      <c r="I36" s="43">
        <f t="shared" si="4"/>
        <v>49.638550000000002</v>
      </c>
      <c r="J36" s="42">
        <v>72.8</v>
      </c>
      <c r="K36" s="43">
        <f t="shared" si="5"/>
        <v>25.479999999999997</v>
      </c>
      <c r="L36" s="43">
        <f t="shared" si="6"/>
        <v>52.582984999999994</v>
      </c>
      <c r="M36" s="45"/>
      <c r="N36" s="43"/>
      <c r="O36" s="44">
        <f t="shared" si="7"/>
        <v>52.982984999999992</v>
      </c>
      <c r="P36" s="34" t="s">
        <v>372</v>
      </c>
    </row>
    <row r="37" spans="1:16" ht="15">
      <c r="A37" s="40">
        <v>35</v>
      </c>
      <c r="B37" s="42" t="s">
        <v>53</v>
      </c>
      <c r="C37" s="40" t="s">
        <v>17</v>
      </c>
      <c r="D37" s="40">
        <v>2018</v>
      </c>
      <c r="E37" s="42" t="str">
        <f>VLOOKUP(B37,[3]交通学院2018级硕士花名册!$C:$D,2,0)</f>
        <v>秦志斌</v>
      </c>
      <c r="F37" s="46"/>
      <c r="G37" s="37"/>
      <c r="H37" s="42">
        <v>76.656000000000006</v>
      </c>
      <c r="I37" s="43">
        <f t="shared" si="4"/>
        <v>49.826400000000007</v>
      </c>
      <c r="J37" s="42">
        <v>73.58</v>
      </c>
      <c r="K37" s="43">
        <f t="shared" si="5"/>
        <v>25.752999999999997</v>
      </c>
      <c r="L37" s="43">
        <f t="shared" si="6"/>
        <v>52.90558</v>
      </c>
      <c r="M37" s="45"/>
      <c r="N37" s="43"/>
      <c r="O37" s="44">
        <f t="shared" si="7"/>
        <v>52.90558</v>
      </c>
      <c r="P37" s="34" t="s">
        <v>372</v>
      </c>
    </row>
    <row r="38" spans="1:16" ht="43.5">
      <c r="A38" s="40">
        <v>36</v>
      </c>
      <c r="B38" s="53" t="s">
        <v>56</v>
      </c>
      <c r="C38" s="40" t="s">
        <v>17</v>
      </c>
      <c r="D38" s="40">
        <v>2018</v>
      </c>
      <c r="E38" s="42" t="str">
        <f>VLOOKUP(B38,[3]交通学院2018级硕士花名册!$C:$D,2,0)</f>
        <v>魏建国</v>
      </c>
      <c r="F38" s="89" t="s">
        <v>354</v>
      </c>
      <c r="G38" s="48">
        <v>0.4</v>
      </c>
      <c r="H38" s="42">
        <v>75.644000000000005</v>
      </c>
      <c r="I38" s="43">
        <f t="shared" si="4"/>
        <v>49.168600000000005</v>
      </c>
      <c r="J38" s="42">
        <v>73.8</v>
      </c>
      <c r="K38" s="43">
        <f t="shared" si="5"/>
        <v>25.83</v>
      </c>
      <c r="L38" s="43">
        <f t="shared" si="6"/>
        <v>52.499020000000002</v>
      </c>
      <c r="M38" s="49"/>
      <c r="N38" s="50"/>
      <c r="O38" s="44">
        <f t="shared" si="7"/>
        <v>52.89902</v>
      </c>
      <c r="P38" s="34" t="s">
        <v>372</v>
      </c>
    </row>
    <row r="39" spans="1:16" ht="15">
      <c r="A39" s="40">
        <v>37</v>
      </c>
      <c r="B39" s="42" t="s">
        <v>54</v>
      </c>
      <c r="C39" s="40" t="s">
        <v>17</v>
      </c>
      <c r="D39" s="40">
        <v>2018</v>
      </c>
      <c r="E39" s="42" t="str">
        <f>VLOOKUP(B39,[3]交通学院2018级硕士花名册!$C:$D,2,0)</f>
        <v>李九苏</v>
      </c>
      <c r="F39" s="46"/>
      <c r="G39" s="37"/>
      <c r="H39" s="42">
        <v>76.456000000000003</v>
      </c>
      <c r="I39" s="43">
        <f t="shared" si="4"/>
        <v>49.696400000000004</v>
      </c>
      <c r="J39" s="42">
        <v>73.78</v>
      </c>
      <c r="K39" s="43">
        <f t="shared" si="5"/>
        <v>25.823</v>
      </c>
      <c r="L39" s="43">
        <f t="shared" si="6"/>
        <v>52.863579999999999</v>
      </c>
      <c r="M39" s="45"/>
      <c r="N39" s="43"/>
      <c r="O39" s="44">
        <f t="shared" si="7"/>
        <v>52.863579999999999</v>
      </c>
      <c r="P39" s="34" t="s">
        <v>372</v>
      </c>
    </row>
    <row r="40" spans="1:16" ht="15">
      <c r="A40" s="40">
        <v>38</v>
      </c>
      <c r="B40" s="42" t="s">
        <v>55</v>
      </c>
      <c r="C40" s="40" t="s">
        <v>17</v>
      </c>
      <c r="D40" s="40">
        <v>2018</v>
      </c>
      <c r="E40" s="42" t="str">
        <f>VLOOKUP(B40,[3]交通学院2018级硕士花名册!$C:$D,2,0)</f>
        <v>李闯民</v>
      </c>
      <c r="F40" s="46"/>
      <c r="G40" s="37"/>
      <c r="H40" s="42">
        <v>76.911000000000001</v>
      </c>
      <c r="I40" s="43">
        <f t="shared" si="4"/>
        <v>49.992150000000002</v>
      </c>
      <c r="J40" s="42">
        <v>72.87</v>
      </c>
      <c r="K40" s="43">
        <f t="shared" si="5"/>
        <v>25.5045</v>
      </c>
      <c r="L40" s="43">
        <f t="shared" si="6"/>
        <v>52.847654999999996</v>
      </c>
      <c r="M40" s="45"/>
      <c r="N40" s="43"/>
      <c r="O40" s="44">
        <f t="shared" si="7"/>
        <v>52.847654999999996</v>
      </c>
      <c r="P40" s="34" t="s">
        <v>372</v>
      </c>
    </row>
    <row r="41" spans="1:16" ht="15">
      <c r="A41" s="40">
        <v>39</v>
      </c>
      <c r="B41" s="42" t="s">
        <v>57</v>
      </c>
      <c r="C41" s="40" t="s">
        <v>17</v>
      </c>
      <c r="D41" s="40">
        <v>2018</v>
      </c>
      <c r="E41" s="42" t="str">
        <f>VLOOKUP(B41,[3]交通学院2018级硕士花名册!$C:$D,2,0)</f>
        <v>郑建龙</v>
      </c>
      <c r="F41" s="46"/>
      <c r="G41" s="37"/>
      <c r="H41" s="42">
        <v>74.599999999999994</v>
      </c>
      <c r="I41" s="43">
        <f t="shared" si="4"/>
        <v>48.489999999999995</v>
      </c>
      <c r="J41" s="42">
        <v>76.66</v>
      </c>
      <c r="K41" s="43">
        <f t="shared" si="5"/>
        <v>26.830999999999996</v>
      </c>
      <c r="L41" s="43">
        <f t="shared" si="6"/>
        <v>52.724699999999999</v>
      </c>
      <c r="M41" s="45"/>
      <c r="N41" s="43"/>
      <c r="O41" s="44">
        <f t="shared" si="7"/>
        <v>52.724699999999999</v>
      </c>
      <c r="P41" s="34" t="s">
        <v>372</v>
      </c>
    </row>
    <row r="42" spans="1:16" ht="15">
      <c r="A42" s="40">
        <v>40</v>
      </c>
      <c r="B42" s="42" t="s">
        <v>58</v>
      </c>
      <c r="C42" s="40" t="s">
        <v>17</v>
      </c>
      <c r="D42" s="40">
        <v>2018</v>
      </c>
      <c r="E42" s="42" t="str">
        <f>VLOOKUP(B42,[3]交通学院2018级硕士花名册!$C:$D,2,0)</f>
        <v>秦仁杰</v>
      </c>
      <c r="F42" s="46"/>
      <c r="G42" s="37"/>
      <c r="H42" s="42">
        <v>75.477999999999994</v>
      </c>
      <c r="I42" s="43">
        <f t="shared" si="4"/>
        <v>49.060699999999997</v>
      </c>
      <c r="J42" s="42">
        <v>74.48</v>
      </c>
      <c r="K42" s="43">
        <f t="shared" si="5"/>
        <v>26.068000000000001</v>
      </c>
      <c r="L42" s="43">
        <f t="shared" si="6"/>
        <v>52.590089999999996</v>
      </c>
      <c r="M42" s="45"/>
      <c r="N42" s="43"/>
      <c r="O42" s="44">
        <f t="shared" si="7"/>
        <v>52.590089999999996</v>
      </c>
      <c r="P42" s="34" t="s">
        <v>372</v>
      </c>
    </row>
    <row r="43" spans="1:16" ht="15">
      <c r="A43" s="40">
        <v>41</v>
      </c>
      <c r="B43" s="42" t="s">
        <v>59</v>
      </c>
      <c r="C43" s="40" t="s">
        <v>17</v>
      </c>
      <c r="D43" s="40">
        <v>2018</v>
      </c>
      <c r="E43" s="42" t="str">
        <f>VLOOKUP(B43,[3]交通学院2018级硕士花名册!$C:$D,2,0)</f>
        <v>孙志林</v>
      </c>
      <c r="F43" s="46"/>
      <c r="G43" s="37"/>
      <c r="H43" s="42">
        <v>75.622</v>
      </c>
      <c r="I43" s="43">
        <f t="shared" si="4"/>
        <v>49.154299999999999</v>
      </c>
      <c r="J43" s="42">
        <v>74.13</v>
      </c>
      <c r="K43" s="43">
        <f t="shared" si="5"/>
        <v>25.945499999999996</v>
      </c>
      <c r="L43" s="43">
        <f t="shared" si="6"/>
        <v>52.569859999999991</v>
      </c>
      <c r="M43" s="45"/>
      <c r="N43" s="43"/>
      <c r="O43" s="44">
        <f t="shared" si="7"/>
        <v>52.569859999999991</v>
      </c>
      <c r="P43" s="34" t="s">
        <v>372</v>
      </c>
    </row>
    <row r="44" spans="1:16" ht="15">
      <c r="A44" s="40">
        <v>42</v>
      </c>
      <c r="B44" s="42" t="s">
        <v>60</v>
      </c>
      <c r="C44" s="40" t="s">
        <v>17</v>
      </c>
      <c r="D44" s="40">
        <v>2018</v>
      </c>
      <c r="E44" s="42" t="str">
        <f>VLOOKUP(B44,[3]交通学院2018级硕士花名册!$C:$D,2,0)</f>
        <v>田小革</v>
      </c>
      <c r="F44" s="46"/>
      <c r="G44" s="37"/>
      <c r="H44" s="42">
        <v>75.933000000000007</v>
      </c>
      <c r="I44" s="43">
        <f t="shared" si="4"/>
        <v>49.356450000000009</v>
      </c>
      <c r="J44" s="42">
        <v>72.95</v>
      </c>
      <c r="K44" s="43">
        <f t="shared" si="5"/>
        <v>25.532499999999999</v>
      </c>
      <c r="L44" s="43">
        <f t="shared" si="6"/>
        <v>52.422265000000003</v>
      </c>
      <c r="M44" s="45"/>
      <c r="N44" s="43"/>
      <c r="O44" s="44">
        <f t="shared" si="7"/>
        <v>52.422265000000003</v>
      </c>
      <c r="P44" s="34" t="s">
        <v>372</v>
      </c>
    </row>
    <row r="45" spans="1:16" ht="30">
      <c r="A45" s="40">
        <v>43</v>
      </c>
      <c r="B45" s="53" t="s">
        <v>64</v>
      </c>
      <c r="C45" s="40" t="s">
        <v>17</v>
      </c>
      <c r="D45" s="40">
        <v>2018</v>
      </c>
      <c r="E45" s="42" t="str">
        <f>VLOOKUP(B45,[3]交通学院2018级硕士花名册!$C:$D,2,0)</f>
        <v>李平</v>
      </c>
      <c r="F45" s="89" t="s">
        <v>355</v>
      </c>
      <c r="G45" s="48">
        <v>0.4</v>
      </c>
      <c r="H45" s="42">
        <v>74.956000000000003</v>
      </c>
      <c r="I45" s="43">
        <f t="shared" si="4"/>
        <v>48.721400000000003</v>
      </c>
      <c r="J45" s="42">
        <v>73.05</v>
      </c>
      <c r="K45" s="43">
        <f t="shared" si="5"/>
        <v>25.567499999999999</v>
      </c>
      <c r="L45" s="43">
        <f t="shared" si="6"/>
        <v>52.002229999999997</v>
      </c>
      <c r="M45" s="49"/>
      <c r="N45" s="50"/>
      <c r="O45" s="44">
        <f t="shared" si="7"/>
        <v>52.402229999999996</v>
      </c>
      <c r="P45" s="34" t="s">
        <v>372</v>
      </c>
    </row>
    <row r="46" spans="1:16" ht="15">
      <c r="A46" s="40">
        <v>44</v>
      </c>
      <c r="B46" s="42" t="s">
        <v>61</v>
      </c>
      <c r="C46" s="40" t="s">
        <v>17</v>
      </c>
      <c r="D46" s="40">
        <v>2018</v>
      </c>
      <c r="E46" s="42" t="str">
        <f>VLOOKUP(B46,[3]交通学院2018级硕士花名册!$C:$D,2,0)</f>
        <v>韦秉旭</v>
      </c>
      <c r="F46" s="46"/>
      <c r="G46" s="37"/>
      <c r="H46" s="42">
        <v>75.043999999999997</v>
      </c>
      <c r="I46" s="43">
        <f t="shared" si="4"/>
        <v>48.778599999999997</v>
      </c>
      <c r="J46" s="42">
        <v>74.430000000000007</v>
      </c>
      <c r="K46" s="43">
        <f t="shared" si="5"/>
        <v>26.0505</v>
      </c>
      <c r="L46" s="43">
        <f t="shared" si="6"/>
        <v>52.380369999999992</v>
      </c>
      <c r="M46" s="45"/>
      <c r="N46" s="43"/>
      <c r="O46" s="44">
        <f t="shared" si="7"/>
        <v>52.380369999999992</v>
      </c>
      <c r="P46" s="34" t="s">
        <v>372</v>
      </c>
    </row>
    <row r="47" spans="1:16" ht="15">
      <c r="A47" s="40">
        <v>45</v>
      </c>
      <c r="B47" s="42" t="s">
        <v>62</v>
      </c>
      <c r="C47" s="40" t="s">
        <v>17</v>
      </c>
      <c r="D47" s="40">
        <v>2018</v>
      </c>
      <c r="E47" s="42" t="str">
        <f>VLOOKUP(B47,[3]交通学院2018级硕士花名册!$C:$D,2,0)</f>
        <v>李九苏</v>
      </c>
      <c r="F47" s="46"/>
      <c r="G47" s="37"/>
      <c r="H47" s="42">
        <v>74.911000000000001</v>
      </c>
      <c r="I47" s="43">
        <f t="shared" si="4"/>
        <v>48.692150000000005</v>
      </c>
      <c r="J47" s="42">
        <v>73.95</v>
      </c>
      <c r="K47" s="43">
        <f t="shared" si="5"/>
        <v>25.8825</v>
      </c>
      <c r="L47" s="43">
        <f t="shared" si="6"/>
        <v>52.202255000000001</v>
      </c>
      <c r="M47" s="45"/>
      <c r="N47" s="43"/>
      <c r="O47" s="44">
        <f t="shared" si="7"/>
        <v>52.202255000000001</v>
      </c>
      <c r="P47" s="34" t="s">
        <v>372</v>
      </c>
    </row>
    <row r="48" spans="1:16" ht="15">
      <c r="A48" s="40">
        <v>46</v>
      </c>
      <c r="B48" s="42" t="s">
        <v>63</v>
      </c>
      <c r="C48" s="40" t="s">
        <v>17</v>
      </c>
      <c r="D48" s="40">
        <v>2018</v>
      </c>
      <c r="E48" s="42" t="str">
        <f>VLOOKUP(B48,[3]交通学院2018级硕士花名册!$C:$D,2,0)</f>
        <v>谢军</v>
      </c>
      <c r="F48" s="46"/>
      <c r="G48" s="37"/>
      <c r="H48" s="42">
        <v>74.667000000000002</v>
      </c>
      <c r="I48" s="43">
        <f t="shared" si="4"/>
        <v>48.533550000000005</v>
      </c>
      <c r="J48" s="42">
        <v>74.400000000000006</v>
      </c>
      <c r="K48" s="43">
        <f t="shared" si="5"/>
        <v>26.04</v>
      </c>
      <c r="L48" s="43">
        <f t="shared" si="6"/>
        <v>52.201485000000005</v>
      </c>
      <c r="M48" s="45"/>
      <c r="N48" s="43"/>
      <c r="O48" s="44">
        <f t="shared" si="7"/>
        <v>52.201485000000005</v>
      </c>
      <c r="P48" s="34" t="s">
        <v>372</v>
      </c>
    </row>
    <row r="49" spans="1:16" ht="15">
      <c r="A49" s="40">
        <v>47</v>
      </c>
      <c r="B49" s="42" t="s">
        <v>65</v>
      </c>
      <c r="C49" s="40" t="s">
        <v>17</v>
      </c>
      <c r="D49" s="40">
        <v>2018</v>
      </c>
      <c r="E49" s="42" t="str">
        <f>VLOOKUP(B49,[3]交通学院2018级硕士花名册!$C:$D,2,0)</f>
        <v>方薇</v>
      </c>
      <c r="F49" s="46"/>
      <c r="G49" s="37"/>
      <c r="H49" s="42">
        <v>75.522000000000006</v>
      </c>
      <c r="I49" s="43">
        <f t="shared" si="4"/>
        <v>49.089300000000009</v>
      </c>
      <c r="J49" s="42">
        <v>71.84</v>
      </c>
      <c r="K49" s="43">
        <f t="shared" si="5"/>
        <v>25.143999999999998</v>
      </c>
      <c r="L49" s="43">
        <f t="shared" si="6"/>
        <v>51.963310000000007</v>
      </c>
      <c r="M49" s="45"/>
      <c r="N49" s="43"/>
      <c r="O49" s="44">
        <f t="shared" si="7"/>
        <v>51.963310000000007</v>
      </c>
      <c r="P49" s="34" t="s">
        <v>372</v>
      </c>
    </row>
    <row r="50" spans="1:16" ht="15">
      <c r="A50" s="40">
        <v>48</v>
      </c>
      <c r="B50" s="41" t="s">
        <v>16</v>
      </c>
      <c r="C50" s="40" t="s">
        <v>17</v>
      </c>
      <c r="D50" s="40">
        <v>2018</v>
      </c>
      <c r="E50" s="42" t="s">
        <v>18</v>
      </c>
      <c r="F50" s="36"/>
      <c r="G50" s="37"/>
      <c r="H50" s="42">
        <v>74.444000000000003</v>
      </c>
      <c r="I50" s="43">
        <f t="shared" si="4"/>
        <v>48.388600000000004</v>
      </c>
      <c r="J50" s="42">
        <v>73.632999999999996</v>
      </c>
      <c r="K50" s="43">
        <f t="shared" si="5"/>
        <v>25.771549999999998</v>
      </c>
      <c r="L50" s="43">
        <f t="shared" si="6"/>
        <v>51.912104999999997</v>
      </c>
      <c r="M50" s="38"/>
      <c r="N50" s="37"/>
      <c r="O50" s="44">
        <f t="shared" si="7"/>
        <v>51.912104999999997</v>
      </c>
      <c r="P50" s="34" t="s">
        <v>372</v>
      </c>
    </row>
    <row r="51" spans="1:16" ht="15">
      <c r="A51" s="40">
        <v>49</v>
      </c>
      <c r="B51" s="42" t="s">
        <v>66</v>
      </c>
      <c r="C51" s="40" t="s">
        <v>17</v>
      </c>
      <c r="D51" s="40">
        <v>2018</v>
      </c>
      <c r="E51" s="42" t="str">
        <f>VLOOKUP(B51,[3]交通学院2018级硕士花名册!$C:$D,2,0)</f>
        <v>刘建华</v>
      </c>
      <c r="F51" s="46"/>
      <c r="G51" s="37"/>
      <c r="H51" s="42">
        <v>74.789000000000001</v>
      </c>
      <c r="I51" s="43">
        <f t="shared" si="4"/>
        <v>48.612850000000002</v>
      </c>
      <c r="J51" s="42">
        <v>72.632999999999996</v>
      </c>
      <c r="K51" s="43">
        <f t="shared" si="5"/>
        <v>25.421549999999996</v>
      </c>
      <c r="L51" s="43">
        <f t="shared" si="6"/>
        <v>51.824080000000002</v>
      </c>
      <c r="M51" s="45"/>
      <c r="N51" s="43"/>
      <c r="O51" s="44">
        <f t="shared" si="7"/>
        <v>51.824080000000002</v>
      </c>
      <c r="P51" s="34" t="s">
        <v>372</v>
      </c>
    </row>
    <row r="52" spans="1:16" ht="15">
      <c r="A52" s="40">
        <v>50</v>
      </c>
      <c r="B52" s="42" t="s">
        <v>67</v>
      </c>
      <c r="C52" s="40" t="s">
        <v>17</v>
      </c>
      <c r="D52" s="40">
        <v>2018</v>
      </c>
      <c r="E52" s="42" t="str">
        <f>VLOOKUP(B52,[3]交通学院2018级硕士花名册!$C:$D,2,0)</f>
        <v>张映雪</v>
      </c>
      <c r="F52" s="46"/>
      <c r="G52" s="37"/>
      <c r="H52" s="42">
        <v>74.066999999999993</v>
      </c>
      <c r="I52" s="43">
        <f t="shared" si="4"/>
        <v>48.143549999999998</v>
      </c>
      <c r="J52" s="42">
        <v>73.95</v>
      </c>
      <c r="K52" s="43">
        <f t="shared" si="5"/>
        <v>25.8825</v>
      </c>
      <c r="L52" s="43">
        <f t="shared" si="6"/>
        <v>51.818234999999994</v>
      </c>
      <c r="M52" s="45"/>
      <c r="N52" s="43"/>
      <c r="O52" s="44">
        <f t="shared" si="7"/>
        <v>51.818234999999994</v>
      </c>
      <c r="P52" s="34" t="s">
        <v>372</v>
      </c>
    </row>
    <row r="53" spans="1:16" ht="15">
      <c r="A53" s="40">
        <v>51</v>
      </c>
      <c r="B53" s="42" t="s">
        <v>68</v>
      </c>
      <c r="C53" s="40" t="s">
        <v>17</v>
      </c>
      <c r="D53" s="40">
        <v>2018</v>
      </c>
      <c r="E53" s="42" t="str">
        <f>VLOOKUP(B53,[3]交通学院2018级硕士花名册!$C:$D,2,0)</f>
        <v>肖杰</v>
      </c>
      <c r="F53" s="46"/>
      <c r="G53" s="37"/>
      <c r="H53" s="42">
        <v>72</v>
      </c>
      <c r="I53" s="43">
        <f t="shared" si="4"/>
        <v>46.800000000000004</v>
      </c>
      <c r="J53" s="42">
        <v>76.75</v>
      </c>
      <c r="K53" s="43">
        <f t="shared" si="5"/>
        <v>26.862499999999997</v>
      </c>
      <c r="L53" s="43">
        <f t="shared" si="6"/>
        <v>51.563749999999992</v>
      </c>
      <c r="M53" s="45"/>
      <c r="N53" s="43"/>
      <c r="O53" s="44">
        <f t="shared" si="7"/>
        <v>51.563749999999992</v>
      </c>
      <c r="P53" s="34" t="s">
        <v>372</v>
      </c>
    </row>
    <row r="54" spans="1:16" ht="15">
      <c r="A54" s="40">
        <v>52</v>
      </c>
      <c r="B54" s="42" t="s">
        <v>69</v>
      </c>
      <c r="C54" s="40" t="s">
        <v>17</v>
      </c>
      <c r="D54" s="40">
        <v>2018</v>
      </c>
      <c r="E54" s="42" t="str">
        <f>VLOOKUP(B54,[3]交通学院2018级硕士花名册!$C:$D,2,0)</f>
        <v>冯新军</v>
      </c>
      <c r="F54" s="46"/>
      <c r="G54" s="37"/>
      <c r="H54" s="42">
        <v>74.088999999999999</v>
      </c>
      <c r="I54" s="43">
        <f t="shared" si="4"/>
        <v>48.157850000000003</v>
      </c>
      <c r="J54" s="42">
        <v>72.87</v>
      </c>
      <c r="K54" s="43">
        <f t="shared" si="5"/>
        <v>25.5045</v>
      </c>
      <c r="L54" s="43">
        <f t="shared" si="6"/>
        <v>51.563645000000001</v>
      </c>
      <c r="M54" s="45"/>
      <c r="N54" s="43"/>
      <c r="O54" s="44">
        <f t="shared" si="7"/>
        <v>51.563645000000001</v>
      </c>
      <c r="P54" s="34" t="s">
        <v>373</v>
      </c>
    </row>
    <row r="55" spans="1:16" ht="15">
      <c r="A55" s="40">
        <v>53</v>
      </c>
      <c r="B55" s="42" t="s">
        <v>70</v>
      </c>
      <c r="C55" s="40" t="s">
        <v>17</v>
      </c>
      <c r="D55" s="40">
        <v>2018</v>
      </c>
      <c r="E55" s="42" t="str">
        <f>VLOOKUP(B55,[3]交通学院2018级硕士花名册!$C:$D,2,0)</f>
        <v>杨建军</v>
      </c>
      <c r="F55" s="46"/>
      <c r="G55" s="37"/>
      <c r="H55" s="42">
        <v>72.278000000000006</v>
      </c>
      <c r="I55" s="43">
        <f t="shared" si="4"/>
        <v>46.980700000000006</v>
      </c>
      <c r="J55" s="42">
        <v>76.19</v>
      </c>
      <c r="K55" s="43">
        <f t="shared" si="5"/>
        <v>26.666499999999999</v>
      </c>
      <c r="L55" s="43">
        <f t="shared" si="6"/>
        <v>51.553039999999996</v>
      </c>
      <c r="M55" s="45"/>
      <c r="N55" s="43"/>
      <c r="O55" s="44">
        <f t="shared" si="7"/>
        <v>51.553039999999996</v>
      </c>
      <c r="P55" s="34" t="s">
        <v>373</v>
      </c>
    </row>
    <row r="56" spans="1:16" ht="15">
      <c r="A56" s="40">
        <v>54</v>
      </c>
      <c r="B56" s="42" t="s">
        <v>71</v>
      </c>
      <c r="C56" s="40" t="s">
        <v>17</v>
      </c>
      <c r="D56" s="40">
        <v>2018</v>
      </c>
      <c r="E56" s="42" t="str">
        <f>VLOOKUP(B56,[3]交通学院2018级硕士花名册!$C:$D,2,0)</f>
        <v>李平</v>
      </c>
      <c r="F56" s="46"/>
      <c r="G56" s="37"/>
      <c r="H56" s="42">
        <v>73.744</v>
      </c>
      <c r="I56" s="43">
        <f t="shared" si="4"/>
        <v>47.933599999999998</v>
      </c>
      <c r="J56" s="42">
        <v>73.17</v>
      </c>
      <c r="K56" s="43">
        <f t="shared" si="5"/>
        <v>25.609500000000001</v>
      </c>
      <c r="L56" s="43">
        <f t="shared" si="6"/>
        <v>51.480169999999994</v>
      </c>
      <c r="M56" s="45"/>
      <c r="N56" s="43"/>
      <c r="O56" s="44">
        <f t="shared" si="7"/>
        <v>51.480169999999994</v>
      </c>
      <c r="P56" s="34" t="s">
        <v>373</v>
      </c>
    </row>
    <row r="57" spans="1:16" ht="15">
      <c r="A57" s="40">
        <v>55</v>
      </c>
      <c r="B57" s="42" t="s">
        <v>72</v>
      </c>
      <c r="C57" s="40" t="s">
        <v>17</v>
      </c>
      <c r="D57" s="40">
        <v>2018</v>
      </c>
      <c r="E57" s="42" t="str">
        <f>VLOOKUP(B57,[3]交通学院2018级硕士花名册!$C:$D,2,0)</f>
        <v>李友云</v>
      </c>
      <c r="F57" s="46"/>
      <c r="G57" s="37"/>
      <c r="H57" s="42">
        <v>75.043999999999997</v>
      </c>
      <c r="I57" s="43">
        <f t="shared" si="4"/>
        <v>48.778599999999997</v>
      </c>
      <c r="J57" s="42">
        <v>70.75</v>
      </c>
      <c r="K57" s="43">
        <f t="shared" si="5"/>
        <v>24.762499999999999</v>
      </c>
      <c r="L57" s="43">
        <f t="shared" si="6"/>
        <v>51.478769999999997</v>
      </c>
      <c r="M57" s="45"/>
      <c r="N57" s="43"/>
      <c r="O57" s="44">
        <f t="shared" si="7"/>
        <v>51.478769999999997</v>
      </c>
      <c r="P57" s="34" t="s">
        <v>373</v>
      </c>
    </row>
    <row r="58" spans="1:16" ht="15">
      <c r="A58" s="40">
        <v>56</v>
      </c>
      <c r="B58" s="42" t="s">
        <v>73</v>
      </c>
      <c r="C58" s="40" t="s">
        <v>17</v>
      </c>
      <c r="D58" s="40">
        <v>2018</v>
      </c>
      <c r="E58" s="42" t="str">
        <f>VLOOKUP(B58,[3]交通学院2018级硕士花名册!$C:$D,2,0)</f>
        <v>关宏信</v>
      </c>
      <c r="F58" s="46"/>
      <c r="G58" s="37"/>
      <c r="H58" s="42">
        <v>74.043999999999997</v>
      </c>
      <c r="I58" s="43">
        <f t="shared" si="4"/>
        <v>48.128599999999999</v>
      </c>
      <c r="J58" s="42">
        <v>72.47</v>
      </c>
      <c r="K58" s="43">
        <f t="shared" si="5"/>
        <v>25.3645</v>
      </c>
      <c r="L58" s="43">
        <f t="shared" si="6"/>
        <v>51.445169999999997</v>
      </c>
      <c r="M58" s="45"/>
      <c r="N58" s="43"/>
      <c r="O58" s="44">
        <f t="shared" si="7"/>
        <v>51.445169999999997</v>
      </c>
      <c r="P58" s="34" t="s">
        <v>373</v>
      </c>
    </row>
    <row r="59" spans="1:16" ht="15">
      <c r="A59" s="40">
        <v>57</v>
      </c>
      <c r="B59" s="42" t="s">
        <v>74</v>
      </c>
      <c r="C59" s="40" t="s">
        <v>17</v>
      </c>
      <c r="D59" s="40">
        <v>2018</v>
      </c>
      <c r="E59" s="42" t="str">
        <f>VLOOKUP(B59,[3]交通学院2018级硕士花名册!$C:$D,2,0)</f>
        <v>杨建军</v>
      </c>
      <c r="F59" s="46"/>
      <c r="G59" s="37"/>
      <c r="H59" s="42">
        <v>72.278000000000006</v>
      </c>
      <c r="I59" s="43">
        <f t="shared" si="4"/>
        <v>46.980700000000006</v>
      </c>
      <c r="J59" s="42">
        <v>75.617000000000004</v>
      </c>
      <c r="K59" s="43">
        <f t="shared" si="5"/>
        <v>26.465949999999999</v>
      </c>
      <c r="L59" s="43">
        <f t="shared" si="6"/>
        <v>51.412655000000001</v>
      </c>
      <c r="M59" s="45"/>
      <c r="N59" s="43"/>
      <c r="O59" s="44">
        <f t="shared" si="7"/>
        <v>51.412655000000001</v>
      </c>
      <c r="P59" s="34" t="s">
        <v>373</v>
      </c>
    </row>
    <row r="60" spans="1:16" ht="43.5">
      <c r="A60" s="40">
        <v>58</v>
      </c>
      <c r="B60" s="53" t="s">
        <v>76</v>
      </c>
      <c r="C60" s="40" t="s">
        <v>17</v>
      </c>
      <c r="D60" s="40">
        <v>2018</v>
      </c>
      <c r="E60" s="42" t="str">
        <f>VLOOKUP(B60,[3]交通学院2018级硕士花名册!$C:$D,2,0)</f>
        <v>魏建国</v>
      </c>
      <c r="F60" s="89" t="s">
        <v>333</v>
      </c>
      <c r="G60" s="90">
        <v>0.4</v>
      </c>
      <c r="H60" s="42">
        <v>72.266999999999996</v>
      </c>
      <c r="I60" s="43">
        <f t="shared" si="4"/>
        <v>46.973549999999996</v>
      </c>
      <c r="J60" s="42">
        <v>73.63</v>
      </c>
      <c r="K60" s="43">
        <f t="shared" si="5"/>
        <v>25.770499999999998</v>
      </c>
      <c r="L60" s="43">
        <f t="shared" si="6"/>
        <v>50.92083499999999</v>
      </c>
      <c r="M60" s="49"/>
      <c r="N60" s="50"/>
      <c r="O60" s="44">
        <f t="shared" si="7"/>
        <v>51.320834999999988</v>
      </c>
      <c r="P60" s="34" t="s">
        <v>373</v>
      </c>
    </row>
    <row r="61" spans="1:16" ht="15">
      <c r="A61" s="40">
        <v>59</v>
      </c>
      <c r="B61" s="53" t="s">
        <v>75</v>
      </c>
      <c r="C61" s="40" t="s">
        <v>17</v>
      </c>
      <c r="D61" s="40">
        <v>2018</v>
      </c>
      <c r="E61" s="42" t="str">
        <f>VLOOKUP(B61,[3]交通学院2018级硕士花名册!$C:$D,2,0)</f>
        <v>姜旺恒</v>
      </c>
      <c r="F61" s="54"/>
      <c r="G61" s="52"/>
      <c r="H61" s="42">
        <v>74.233000000000004</v>
      </c>
      <c r="I61" s="43">
        <f t="shared" si="4"/>
        <v>48.251450000000006</v>
      </c>
      <c r="J61" s="42">
        <v>71.417000000000002</v>
      </c>
      <c r="K61" s="43">
        <f t="shared" si="5"/>
        <v>24.995950000000001</v>
      </c>
      <c r="L61" s="43">
        <f t="shared" si="6"/>
        <v>51.273179999999996</v>
      </c>
      <c r="M61" s="49"/>
      <c r="N61" s="50"/>
      <c r="O61" s="44">
        <f t="shared" si="7"/>
        <v>51.273179999999996</v>
      </c>
      <c r="P61" s="34" t="s">
        <v>373</v>
      </c>
    </row>
    <row r="62" spans="1:16" ht="15">
      <c r="A62" s="40">
        <v>60</v>
      </c>
      <c r="B62" s="42" t="s">
        <v>77</v>
      </c>
      <c r="C62" s="40" t="s">
        <v>17</v>
      </c>
      <c r="D62" s="40">
        <v>2018</v>
      </c>
      <c r="E62" s="42" t="str">
        <f>VLOOKUP(B62,[3]交通学院2018级硕士花名册!$C:$D,2,0)</f>
        <v>何忠明</v>
      </c>
      <c r="F62" s="46"/>
      <c r="G62" s="37"/>
      <c r="H62" s="42">
        <v>71.332999999999998</v>
      </c>
      <c r="I62" s="43">
        <f t="shared" si="4"/>
        <v>46.36645</v>
      </c>
      <c r="J62" s="42">
        <v>75.641999999999996</v>
      </c>
      <c r="K62" s="43">
        <f t="shared" si="5"/>
        <v>26.474699999999999</v>
      </c>
      <c r="L62" s="43">
        <f t="shared" si="6"/>
        <v>50.988804999999999</v>
      </c>
      <c r="M62" s="45"/>
      <c r="N62" s="43"/>
      <c r="O62" s="44">
        <f t="shared" si="7"/>
        <v>50.988804999999999</v>
      </c>
      <c r="P62" s="34" t="s">
        <v>373</v>
      </c>
    </row>
    <row r="63" spans="1:16" ht="15">
      <c r="A63" s="40">
        <v>61</v>
      </c>
      <c r="B63" s="42" t="s">
        <v>78</v>
      </c>
      <c r="C63" s="40" t="s">
        <v>17</v>
      </c>
      <c r="D63" s="40">
        <v>2018</v>
      </c>
      <c r="E63" s="42" t="str">
        <f>VLOOKUP(B63,[3]交通学院2018级硕士花名册!$C:$D,2,0)</f>
        <v>赵健</v>
      </c>
      <c r="F63" s="46"/>
      <c r="G63" s="37"/>
      <c r="H63" s="42">
        <v>72.421999999999997</v>
      </c>
      <c r="I63" s="43">
        <f t="shared" si="4"/>
        <v>47.074300000000001</v>
      </c>
      <c r="J63" s="42">
        <v>72.599999999999994</v>
      </c>
      <c r="K63" s="43">
        <f t="shared" si="5"/>
        <v>25.409999999999997</v>
      </c>
      <c r="L63" s="43">
        <f t="shared" si="6"/>
        <v>50.739009999999993</v>
      </c>
      <c r="M63" s="45"/>
      <c r="N63" s="43"/>
      <c r="O63" s="44">
        <f t="shared" si="7"/>
        <v>50.739009999999993</v>
      </c>
      <c r="P63" s="34" t="s">
        <v>373</v>
      </c>
    </row>
    <row r="64" spans="1:16" ht="15">
      <c r="A64" s="40">
        <v>62</v>
      </c>
      <c r="B64" s="42" t="s">
        <v>79</v>
      </c>
      <c r="C64" s="40" t="s">
        <v>17</v>
      </c>
      <c r="D64" s="40">
        <v>2018</v>
      </c>
      <c r="E64" s="42" t="str">
        <f>VLOOKUP(B64,[3]交通学院2018级硕士花名册!$C:$D,2,0)</f>
        <v>应荣华</v>
      </c>
      <c r="F64" s="46"/>
      <c r="G64" s="37"/>
      <c r="H64" s="42">
        <v>73.055999999999997</v>
      </c>
      <c r="I64" s="43">
        <f t="shared" si="4"/>
        <v>47.486400000000003</v>
      </c>
      <c r="J64" s="42">
        <v>70.816999999999993</v>
      </c>
      <c r="K64" s="43">
        <f t="shared" si="5"/>
        <v>24.785949999999996</v>
      </c>
      <c r="L64" s="43">
        <f t="shared" si="6"/>
        <v>50.590645000000002</v>
      </c>
      <c r="M64" s="45"/>
      <c r="N64" s="43"/>
      <c r="O64" s="44">
        <f t="shared" si="7"/>
        <v>50.590645000000002</v>
      </c>
      <c r="P64" s="34" t="s">
        <v>373</v>
      </c>
    </row>
    <row r="65" spans="1:16" ht="15">
      <c r="A65" s="40">
        <v>63</v>
      </c>
      <c r="B65" s="42" t="s">
        <v>80</v>
      </c>
      <c r="C65" s="40" t="s">
        <v>17</v>
      </c>
      <c r="D65" s="40">
        <v>2018</v>
      </c>
      <c r="E65" s="42" t="str">
        <f>VLOOKUP(B65,[3]交通学院2018级硕士花名册!$C:$D,2,0)</f>
        <v>谢军</v>
      </c>
      <c r="F65" s="46"/>
      <c r="G65" s="37"/>
      <c r="H65" s="42">
        <v>70.878</v>
      </c>
      <c r="I65" s="43">
        <f t="shared" si="4"/>
        <v>46.070700000000002</v>
      </c>
      <c r="J65" s="42">
        <v>72.566999999999993</v>
      </c>
      <c r="K65" s="43">
        <f t="shared" si="5"/>
        <v>25.398449999999997</v>
      </c>
      <c r="L65" s="43">
        <f t="shared" si="6"/>
        <v>50.028404999999999</v>
      </c>
      <c r="M65" s="45"/>
      <c r="N65" s="43"/>
      <c r="O65" s="44">
        <f t="shared" si="7"/>
        <v>50.028404999999999</v>
      </c>
      <c r="P65" s="34" t="s">
        <v>373</v>
      </c>
    </row>
    <row r="66" spans="1:16" ht="15">
      <c r="A66" s="40">
        <v>64</v>
      </c>
      <c r="B66" s="42" t="s">
        <v>81</v>
      </c>
      <c r="C66" s="40" t="s">
        <v>17</v>
      </c>
      <c r="D66" s="40">
        <v>2018</v>
      </c>
      <c r="E66" s="42" t="str">
        <f>VLOOKUP(B66,[3]交通学院2018级硕士花名册!$C:$D,2,0)</f>
        <v>陈向阳</v>
      </c>
      <c r="F66" s="46"/>
      <c r="G66" s="37"/>
      <c r="H66" s="42">
        <v>71.099999999999994</v>
      </c>
      <c r="I66" s="43">
        <f t="shared" si="4"/>
        <v>46.214999999999996</v>
      </c>
      <c r="J66" s="42">
        <v>71.56</v>
      </c>
      <c r="K66" s="43">
        <f t="shared" si="5"/>
        <v>25.045999999999999</v>
      </c>
      <c r="L66" s="43">
        <f t="shared" si="6"/>
        <v>49.882699999999993</v>
      </c>
      <c r="M66" s="45"/>
      <c r="N66" s="43"/>
      <c r="O66" s="44">
        <f t="shared" si="7"/>
        <v>49.882699999999993</v>
      </c>
      <c r="P66" s="34" t="s">
        <v>373</v>
      </c>
    </row>
    <row r="67" spans="1:16" ht="15">
      <c r="A67" s="40">
        <v>65</v>
      </c>
      <c r="B67" s="42" t="s">
        <v>82</v>
      </c>
      <c r="C67" s="40" t="s">
        <v>17</v>
      </c>
      <c r="D67" s="40">
        <v>2018</v>
      </c>
      <c r="E67" s="42" t="e">
        <f>VLOOKUP(B67,[3]交通学院2018级硕士花名册!$C:$D,2,0)</f>
        <v>#N/A</v>
      </c>
      <c r="F67" s="46"/>
      <c r="G67" s="37"/>
      <c r="H67" s="42">
        <v>71.055999999999997</v>
      </c>
      <c r="I67" s="43">
        <f t="shared" ref="I67:I75" si="8">0.65*H67</f>
        <v>46.186399999999999</v>
      </c>
      <c r="J67" s="42">
        <v>69.992000000000004</v>
      </c>
      <c r="K67" s="43">
        <f t="shared" ref="K67:K75" si="9">0.35*J67</f>
        <v>24.497199999999999</v>
      </c>
      <c r="L67" s="43">
        <f t="shared" ref="L67:L75" si="10">0.7*(I67+K67)</f>
        <v>49.478519999999996</v>
      </c>
      <c r="M67" s="45"/>
      <c r="N67" s="43"/>
      <c r="O67" s="44">
        <f t="shared" ref="O67:O75" si="11">G67+L67+N67</f>
        <v>49.478519999999996</v>
      </c>
      <c r="P67" s="34" t="s">
        <v>373</v>
      </c>
    </row>
    <row r="68" spans="1:16" ht="15">
      <c r="A68" s="40">
        <v>66</v>
      </c>
      <c r="B68" s="53" t="s">
        <v>83</v>
      </c>
      <c r="C68" s="40" t="s">
        <v>17</v>
      </c>
      <c r="D68" s="40">
        <v>2018</v>
      </c>
      <c r="E68" s="42" t="str">
        <f>VLOOKUP(B68,[3]交通学院2018级硕士花名册!$C:$D,2,0)</f>
        <v>黄拓</v>
      </c>
      <c r="F68" s="54"/>
      <c r="G68" s="52"/>
      <c r="H68" s="42">
        <v>69.256</v>
      </c>
      <c r="I68" s="43">
        <f t="shared" si="8"/>
        <v>45.016400000000004</v>
      </c>
      <c r="J68" s="42">
        <v>73</v>
      </c>
      <c r="K68" s="43">
        <f t="shared" si="9"/>
        <v>25.549999999999997</v>
      </c>
      <c r="L68" s="43">
        <f t="shared" si="10"/>
        <v>49.396479999999997</v>
      </c>
      <c r="M68" s="49"/>
      <c r="N68" s="50"/>
      <c r="O68" s="44">
        <f t="shared" si="11"/>
        <v>49.396479999999997</v>
      </c>
      <c r="P68" s="34" t="s">
        <v>373</v>
      </c>
    </row>
    <row r="69" spans="1:16" ht="15">
      <c r="A69" s="40">
        <v>67</v>
      </c>
      <c r="B69" s="42" t="s">
        <v>84</v>
      </c>
      <c r="C69" s="40" t="s">
        <v>17</v>
      </c>
      <c r="D69" s="40">
        <v>2018</v>
      </c>
      <c r="E69" s="42" t="str">
        <f>VLOOKUP(B69,[3]交通学院2018级硕士花名册!$C:$D,2,0)</f>
        <v>田小革</v>
      </c>
      <c r="F69" s="46"/>
      <c r="G69" s="37"/>
      <c r="H69" s="42">
        <v>69.599999999999994</v>
      </c>
      <c r="I69" s="43">
        <f t="shared" si="8"/>
        <v>45.239999999999995</v>
      </c>
      <c r="J69" s="42">
        <v>70.34</v>
      </c>
      <c r="K69" s="43">
        <f t="shared" si="9"/>
        <v>24.619</v>
      </c>
      <c r="L69" s="43">
        <f t="shared" si="10"/>
        <v>48.901299999999992</v>
      </c>
      <c r="M69" s="45"/>
      <c r="N69" s="43"/>
      <c r="O69" s="44">
        <f t="shared" si="11"/>
        <v>48.901299999999992</v>
      </c>
      <c r="P69" s="34"/>
    </row>
    <row r="70" spans="1:16" ht="15">
      <c r="A70" s="40">
        <v>68</v>
      </c>
      <c r="B70" s="42" t="s">
        <v>85</v>
      </c>
      <c r="C70" s="40" t="s">
        <v>17</v>
      </c>
      <c r="D70" s="40">
        <v>2018</v>
      </c>
      <c r="E70" s="42" t="str">
        <f>VLOOKUP(B70,[3]交通学院2018级硕士花名册!$C:$D,2,0)</f>
        <v>谢军</v>
      </c>
      <c r="F70" s="46"/>
      <c r="G70" s="37"/>
      <c r="H70" s="42">
        <v>69</v>
      </c>
      <c r="I70" s="43">
        <f t="shared" si="8"/>
        <v>44.85</v>
      </c>
      <c r="J70" s="42">
        <v>70.83</v>
      </c>
      <c r="K70" s="43">
        <f t="shared" si="9"/>
        <v>24.790499999999998</v>
      </c>
      <c r="L70" s="43">
        <f t="shared" si="10"/>
        <v>48.748350000000002</v>
      </c>
      <c r="M70" s="45"/>
      <c r="N70" s="43"/>
      <c r="O70" s="44">
        <f t="shared" si="11"/>
        <v>48.748350000000002</v>
      </c>
      <c r="P70" s="40"/>
    </row>
    <row r="71" spans="1:16" ht="15">
      <c r="A71" s="40">
        <v>69</v>
      </c>
      <c r="B71" s="42" t="s">
        <v>86</v>
      </c>
      <c r="C71" s="40" t="s">
        <v>17</v>
      </c>
      <c r="D71" s="40">
        <v>2018</v>
      </c>
      <c r="E71" s="42" t="str">
        <f>VLOOKUP(B71,[3]交通学院2018级硕士花名册!$C:$D,2,0)</f>
        <v>王辉</v>
      </c>
      <c r="F71" s="46"/>
      <c r="G71" s="37"/>
      <c r="H71" s="42">
        <v>68.578000000000003</v>
      </c>
      <c r="I71" s="43">
        <f t="shared" si="8"/>
        <v>44.575700000000005</v>
      </c>
      <c r="J71" s="42">
        <v>70.86</v>
      </c>
      <c r="K71" s="43">
        <f t="shared" si="9"/>
        <v>24.800999999999998</v>
      </c>
      <c r="L71" s="43">
        <f t="shared" si="10"/>
        <v>48.563689999999994</v>
      </c>
      <c r="M71" s="45"/>
      <c r="N71" s="43"/>
      <c r="O71" s="44">
        <f t="shared" si="11"/>
        <v>48.563689999999994</v>
      </c>
      <c r="P71" s="40"/>
    </row>
    <row r="72" spans="1:16" ht="15">
      <c r="A72" s="40">
        <v>70</v>
      </c>
      <c r="B72" s="42" t="s">
        <v>87</v>
      </c>
      <c r="C72" s="40" t="s">
        <v>17</v>
      </c>
      <c r="D72" s="40">
        <v>2018</v>
      </c>
      <c r="E72" s="42" t="str">
        <f>VLOOKUP(B72,[3]交通学院2018级硕士花名册!$C:$D,2,0)</f>
        <v>陈向阳</v>
      </c>
      <c r="F72" s="46"/>
      <c r="G72" s="37"/>
      <c r="H72" s="42">
        <v>66.710999999999999</v>
      </c>
      <c r="I72" s="43">
        <f t="shared" si="8"/>
        <v>43.36215</v>
      </c>
      <c r="J72" s="42">
        <v>71.930000000000007</v>
      </c>
      <c r="K72" s="43">
        <f t="shared" si="9"/>
        <v>25.1755</v>
      </c>
      <c r="L72" s="43">
        <f t="shared" si="10"/>
        <v>47.976354999999998</v>
      </c>
      <c r="M72" s="45"/>
      <c r="N72" s="43"/>
      <c r="O72" s="44">
        <f t="shared" si="11"/>
        <v>47.976354999999998</v>
      </c>
      <c r="P72" s="40"/>
    </row>
    <row r="73" spans="1:16" ht="15">
      <c r="A73" s="40">
        <v>71</v>
      </c>
      <c r="B73" s="42" t="s">
        <v>88</v>
      </c>
      <c r="C73" s="40" t="s">
        <v>17</v>
      </c>
      <c r="D73" s="40">
        <v>2018</v>
      </c>
      <c r="E73" s="42" t="str">
        <f>VLOOKUP(B73,[3]交通学院2018级硕士花名册!$C:$D,2,0)</f>
        <v>何忠明</v>
      </c>
      <c r="F73" s="46"/>
      <c r="G73" s="37"/>
      <c r="H73" s="42">
        <v>61.677999999999997</v>
      </c>
      <c r="I73" s="43">
        <f t="shared" si="8"/>
        <v>40.090699999999998</v>
      </c>
      <c r="J73" s="42">
        <v>76.558000000000007</v>
      </c>
      <c r="K73" s="43">
        <f t="shared" si="9"/>
        <v>26.795300000000001</v>
      </c>
      <c r="L73" s="43">
        <f t="shared" si="10"/>
        <v>46.820199999999993</v>
      </c>
      <c r="M73" s="45"/>
      <c r="N73" s="43"/>
      <c r="O73" s="44">
        <f t="shared" si="11"/>
        <v>46.820199999999993</v>
      </c>
      <c r="P73" s="40"/>
    </row>
    <row r="74" spans="1:16" ht="15">
      <c r="A74" s="40">
        <v>72</v>
      </c>
      <c r="B74" s="42" t="s">
        <v>89</v>
      </c>
      <c r="C74" s="40" t="s">
        <v>17</v>
      </c>
      <c r="D74" s="40">
        <v>2018</v>
      </c>
      <c r="E74" s="42" t="str">
        <f>VLOOKUP(B74,[3]交通学院2018级硕士花名册!$C:$D,2,0)</f>
        <v>黄拓</v>
      </c>
      <c r="F74" s="46"/>
      <c r="G74" s="37"/>
      <c r="H74" s="42">
        <v>64.266999999999996</v>
      </c>
      <c r="I74" s="43">
        <f t="shared" si="8"/>
        <v>41.77355</v>
      </c>
      <c r="J74" s="42">
        <v>69.8</v>
      </c>
      <c r="K74" s="43">
        <f t="shared" si="9"/>
        <v>24.429999999999996</v>
      </c>
      <c r="L74" s="43">
        <f t="shared" si="10"/>
        <v>46.342484999999989</v>
      </c>
      <c r="M74" s="45"/>
      <c r="N74" s="43"/>
      <c r="O74" s="44">
        <f t="shared" si="11"/>
        <v>46.342484999999989</v>
      </c>
      <c r="P74" s="40"/>
    </row>
    <row r="75" spans="1:16" ht="15">
      <c r="A75" s="40">
        <v>73</v>
      </c>
      <c r="B75" s="42" t="s">
        <v>90</v>
      </c>
      <c r="C75" s="40" t="s">
        <v>17</v>
      </c>
      <c r="D75" s="40">
        <v>2018</v>
      </c>
      <c r="E75" s="42" t="str">
        <f>VLOOKUP(B75,[3]交通学院2018级硕士花名册!$C:$D,2,0)</f>
        <v>刘冶球</v>
      </c>
      <c r="F75" s="46"/>
      <c r="G75" s="37"/>
      <c r="H75" s="42">
        <v>57.5</v>
      </c>
      <c r="I75" s="43">
        <f t="shared" si="8"/>
        <v>37.375</v>
      </c>
      <c r="J75" s="42">
        <v>69.67</v>
      </c>
      <c r="K75" s="43">
        <f t="shared" si="9"/>
        <v>24.384499999999999</v>
      </c>
      <c r="L75" s="43">
        <f t="shared" si="10"/>
        <v>43.231650000000002</v>
      </c>
      <c r="M75" s="45"/>
      <c r="N75" s="43"/>
      <c r="O75" s="44">
        <f t="shared" si="11"/>
        <v>43.231650000000002</v>
      </c>
      <c r="P75" s="40"/>
    </row>
  </sheetData>
  <autoFilter ref="A2:P75"/>
  <sortState ref="A3:P75">
    <sortCondition descending="1" ref="O2"/>
  </sortState>
  <mergeCells count="1">
    <mergeCell ref="A1:P1"/>
  </mergeCells>
  <phoneticPr fontId="10" type="noConversion"/>
  <conditionalFormatting sqref="B2:B75">
    <cfRule type="duplicateValues" dxfId="1" priority="1"/>
  </conditionalFormatting>
  <pageMargins left="0.75" right="0.75" top="1" bottom="1" header="0.51180555555555596" footer="0.51180555555555596"/>
  <pageSetup paperSize="9" orientation="portrait"/>
</worksheet>
</file>

<file path=xl/worksheets/sheet4.xml><?xml version="1.0" encoding="utf-8"?>
<worksheet xmlns="http://schemas.openxmlformats.org/spreadsheetml/2006/main" xmlns:r="http://schemas.openxmlformats.org/officeDocument/2006/relationships">
  <dimension ref="A1:P24"/>
  <sheetViews>
    <sheetView topLeftCell="A4" zoomScale="80" zoomScaleNormal="80" workbookViewId="0">
      <selection activeCell="A16" sqref="A16:XFD16"/>
    </sheetView>
  </sheetViews>
  <sheetFormatPr defaultColWidth="9" defaultRowHeight="14.25"/>
  <cols>
    <col min="1" max="2" width="9" style="2"/>
    <col min="3" max="3" width="20.375" style="2" customWidth="1"/>
    <col min="4" max="4" width="6" style="2" customWidth="1"/>
    <col min="5" max="5" width="9.25" style="2" customWidth="1"/>
    <col min="6" max="6" width="39" style="2" customWidth="1"/>
    <col min="7" max="7" width="6.875" style="1" customWidth="1"/>
    <col min="8" max="15" width="8.375" style="11" customWidth="1"/>
    <col min="16" max="16384" width="9" style="2"/>
  </cols>
  <sheetData>
    <row r="1" spans="1:16" ht="42.95" customHeight="1">
      <c r="A1" s="106" t="s">
        <v>0</v>
      </c>
      <c r="B1" s="107"/>
      <c r="C1" s="107"/>
      <c r="D1" s="107"/>
      <c r="E1" s="107"/>
      <c r="F1" s="107"/>
      <c r="G1" s="107"/>
      <c r="H1" s="107"/>
      <c r="I1" s="107"/>
      <c r="J1" s="107"/>
      <c r="K1" s="107"/>
      <c r="L1" s="107"/>
      <c r="M1" s="107"/>
      <c r="N1" s="107"/>
      <c r="O1" s="108"/>
    </row>
    <row r="2" spans="1:16" ht="67.5" customHeight="1">
      <c r="A2" s="5" t="s">
        <v>1</v>
      </c>
      <c r="B2" s="13" t="s">
        <v>2</v>
      </c>
      <c r="C2" s="13" t="s">
        <v>3</v>
      </c>
      <c r="D2" s="13" t="s">
        <v>4</v>
      </c>
      <c r="E2" s="13" t="s">
        <v>5</v>
      </c>
      <c r="F2" s="13" t="s">
        <v>6</v>
      </c>
      <c r="G2" s="13" t="s">
        <v>358</v>
      </c>
      <c r="H2" s="14" t="s">
        <v>7</v>
      </c>
      <c r="I2" s="14">
        <v>0.65</v>
      </c>
      <c r="J2" s="14" t="s">
        <v>8</v>
      </c>
      <c r="K2" s="14">
        <v>0.35</v>
      </c>
      <c r="L2" s="14" t="s">
        <v>359</v>
      </c>
      <c r="M2" s="14" t="s">
        <v>9</v>
      </c>
      <c r="N2" s="14" t="s">
        <v>10</v>
      </c>
      <c r="O2" s="14" t="s">
        <v>11</v>
      </c>
      <c r="P2" s="5" t="s">
        <v>12</v>
      </c>
    </row>
    <row r="3" spans="1:16" ht="15">
      <c r="A3" s="57">
        <v>1</v>
      </c>
      <c r="B3" s="73" t="s">
        <v>217</v>
      </c>
      <c r="C3" s="57" t="s">
        <v>218</v>
      </c>
      <c r="D3" s="57">
        <v>2018</v>
      </c>
      <c r="E3" s="57" t="s">
        <v>211</v>
      </c>
      <c r="F3" s="74"/>
      <c r="G3" s="57"/>
      <c r="H3" s="61">
        <f>VLOOKUP(B3,[1]学业奖学金课业成绩!$B:$E,2,0)</f>
        <v>82.114000000000004</v>
      </c>
      <c r="I3" s="61">
        <f t="shared" ref="I3:I23" si="0">0.65*H3</f>
        <v>53.374100000000006</v>
      </c>
      <c r="J3" s="61">
        <f>VLOOKUP(B3,[1]学业奖学金课业成绩!$B:$E,3,0)</f>
        <v>77.182000000000002</v>
      </c>
      <c r="K3" s="61">
        <f t="shared" ref="K3:K23" si="1">0.35*J3</f>
        <v>27.0137</v>
      </c>
      <c r="L3" s="61">
        <f t="shared" ref="L3:L23" si="2">(I3+K3)*0.7</f>
        <v>56.271459999999998</v>
      </c>
      <c r="M3" s="57"/>
      <c r="N3" s="57"/>
      <c r="O3" s="61">
        <f t="shared" ref="O3:O23" si="3">G3+L3+N3</f>
        <v>56.271459999999998</v>
      </c>
      <c r="P3" s="102" t="s">
        <v>368</v>
      </c>
    </row>
    <row r="4" spans="1:16" ht="15">
      <c r="A4" s="57">
        <v>2</v>
      </c>
      <c r="B4" s="73" t="s">
        <v>222</v>
      </c>
      <c r="C4" s="57" t="s">
        <v>218</v>
      </c>
      <c r="D4" s="57">
        <v>2018</v>
      </c>
      <c r="E4" s="57" t="s">
        <v>223</v>
      </c>
      <c r="F4" s="74"/>
      <c r="G4" s="57"/>
      <c r="H4" s="61">
        <f>VLOOKUP(B4,[1]学业奖学金课业成绩!$B:$E,2,0)</f>
        <v>79.411000000000001</v>
      </c>
      <c r="I4" s="61">
        <f t="shared" si="0"/>
        <v>51.617150000000002</v>
      </c>
      <c r="J4" s="61">
        <f>VLOOKUP(B4,[1]学业奖学金课业成绩!$B:$E,3,0)</f>
        <v>76.018000000000001</v>
      </c>
      <c r="K4" s="61">
        <f t="shared" si="1"/>
        <v>26.606299999999997</v>
      </c>
      <c r="L4" s="61">
        <f t="shared" si="2"/>
        <v>54.756414999999997</v>
      </c>
      <c r="M4" s="57"/>
      <c r="N4" s="57"/>
      <c r="O4" s="61">
        <f t="shared" si="3"/>
        <v>54.756414999999997</v>
      </c>
      <c r="P4" s="102" t="s">
        <v>368</v>
      </c>
    </row>
    <row r="5" spans="1:16" ht="40.5">
      <c r="A5" s="57">
        <v>3</v>
      </c>
      <c r="B5" s="73" t="s">
        <v>221</v>
      </c>
      <c r="C5" s="57" t="s">
        <v>218</v>
      </c>
      <c r="D5" s="57">
        <v>2018</v>
      </c>
      <c r="E5" s="57" t="s">
        <v>212</v>
      </c>
      <c r="F5" s="96" t="s">
        <v>335</v>
      </c>
      <c r="G5" s="94">
        <v>1</v>
      </c>
      <c r="H5" s="61">
        <f>VLOOKUP(B5,[1]学业奖学金课业成绩!$B:$E,2,0)</f>
        <v>81.37</v>
      </c>
      <c r="I5" s="61">
        <f t="shared" si="0"/>
        <v>52.890500000000003</v>
      </c>
      <c r="J5" s="61">
        <f>VLOOKUP(B5,[1]学业奖学金课业成绩!$B:$E,3,0)</f>
        <v>67.126999999999995</v>
      </c>
      <c r="K5" s="61">
        <f t="shared" si="1"/>
        <v>23.494449999999997</v>
      </c>
      <c r="L5" s="61">
        <f t="shared" si="2"/>
        <v>53.469465</v>
      </c>
      <c r="M5" s="57"/>
      <c r="N5" s="57"/>
      <c r="O5" s="61">
        <f t="shared" si="3"/>
        <v>54.469465</v>
      </c>
      <c r="P5" s="102" t="s">
        <v>368</v>
      </c>
    </row>
    <row r="6" spans="1:16" ht="15">
      <c r="A6" s="57">
        <v>4</v>
      </c>
      <c r="B6" s="73" t="s">
        <v>219</v>
      </c>
      <c r="C6" s="57" t="s">
        <v>218</v>
      </c>
      <c r="D6" s="57">
        <v>2018</v>
      </c>
      <c r="E6" s="57" t="s">
        <v>212</v>
      </c>
      <c r="F6" s="74"/>
      <c r="G6" s="57"/>
      <c r="H6" s="61">
        <f>VLOOKUP(B6,[1]学业奖学金课业成绩!$B:$E,2,0)</f>
        <v>81.19</v>
      </c>
      <c r="I6" s="61">
        <f t="shared" si="0"/>
        <v>52.773499999999999</v>
      </c>
      <c r="J6" s="61">
        <f>VLOOKUP(B6,[1]学业奖学金课业成绩!$B:$E,3,0)</f>
        <v>70.364000000000004</v>
      </c>
      <c r="K6" s="61">
        <f t="shared" si="1"/>
        <v>24.627400000000002</v>
      </c>
      <c r="L6" s="61">
        <f t="shared" si="2"/>
        <v>54.180630000000001</v>
      </c>
      <c r="M6" s="57"/>
      <c r="N6" s="57"/>
      <c r="O6" s="61">
        <f t="shared" si="3"/>
        <v>54.180630000000001</v>
      </c>
      <c r="P6" s="102" t="s">
        <v>368</v>
      </c>
    </row>
    <row r="7" spans="1:16" ht="15">
      <c r="A7" s="57">
        <v>5</v>
      </c>
      <c r="B7" s="73" t="s">
        <v>220</v>
      </c>
      <c r="C7" s="57" t="s">
        <v>218</v>
      </c>
      <c r="D7" s="57">
        <v>2018</v>
      </c>
      <c r="E7" s="57" t="s">
        <v>212</v>
      </c>
      <c r="F7" s="74"/>
      <c r="G7" s="57"/>
      <c r="H7" s="61">
        <f>VLOOKUP(B7,[1]学业奖学金课业成绩!$B:$E,2,0)</f>
        <v>80.31</v>
      </c>
      <c r="I7" s="61">
        <f t="shared" si="0"/>
        <v>52.201500000000003</v>
      </c>
      <c r="J7" s="61">
        <f>VLOOKUP(B7,[1]学业奖学金课业成绩!$B:$E,3,0)</f>
        <v>71.545000000000002</v>
      </c>
      <c r="K7" s="61">
        <f t="shared" si="1"/>
        <v>25.040749999999999</v>
      </c>
      <c r="L7" s="61">
        <f t="shared" si="2"/>
        <v>54.069574999999993</v>
      </c>
      <c r="M7" s="57"/>
      <c r="N7" s="57"/>
      <c r="O7" s="61">
        <f t="shared" si="3"/>
        <v>54.069574999999993</v>
      </c>
      <c r="P7" s="102" t="s">
        <v>368</v>
      </c>
    </row>
    <row r="8" spans="1:16" ht="15">
      <c r="A8" s="57">
        <v>6</v>
      </c>
      <c r="B8" s="75" t="s">
        <v>213</v>
      </c>
      <c r="C8" s="57" t="s">
        <v>218</v>
      </c>
      <c r="D8" s="57">
        <v>2018</v>
      </c>
      <c r="E8" s="57" t="s">
        <v>224</v>
      </c>
      <c r="F8" s="74"/>
      <c r="G8" s="57"/>
      <c r="H8" s="61">
        <f>VLOOKUP(B8,[1]学业奖学金课业成绩!$B:$E,2,0)</f>
        <v>80.094999999999999</v>
      </c>
      <c r="I8" s="61">
        <f t="shared" si="0"/>
        <v>52.061750000000004</v>
      </c>
      <c r="J8" s="61">
        <f>VLOOKUP(B8,[1]学业奖学金课业成绩!$B:$E,3,0)</f>
        <v>71.891000000000005</v>
      </c>
      <c r="K8" s="61">
        <f t="shared" si="1"/>
        <v>25.161850000000001</v>
      </c>
      <c r="L8" s="61">
        <f t="shared" si="2"/>
        <v>54.056519999999999</v>
      </c>
      <c r="M8" s="57"/>
      <c r="N8" s="57"/>
      <c r="O8" s="61">
        <f t="shared" si="3"/>
        <v>54.056519999999999</v>
      </c>
      <c r="P8" s="102" t="s">
        <v>368</v>
      </c>
    </row>
    <row r="9" spans="1:16" ht="15">
      <c r="A9" s="57">
        <v>7</v>
      </c>
      <c r="B9" s="73" t="s">
        <v>225</v>
      </c>
      <c r="C9" s="57" t="s">
        <v>218</v>
      </c>
      <c r="D9" s="57">
        <v>2018</v>
      </c>
      <c r="E9" s="57" t="s">
        <v>214</v>
      </c>
      <c r="F9" s="74"/>
      <c r="G9" s="57"/>
      <c r="H9" s="61">
        <f>VLOOKUP(B9,[1]学业奖学金课业成绩!$B:$E,2,0)</f>
        <v>79.040000000000006</v>
      </c>
      <c r="I9" s="61">
        <f t="shared" si="0"/>
        <v>51.376000000000005</v>
      </c>
      <c r="J9" s="61">
        <f>VLOOKUP(B9,[1]学业奖学金课业成绩!$B:$E,3,0)</f>
        <v>73.527000000000001</v>
      </c>
      <c r="K9" s="61">
        <f t="shared" si="1"/>
        <v>25.734449999999999</v>
      </c>
      <c r="L9" s="61">
        <f t="shared" si="2"/>
        <v>53.977314999999997</v>
      </c>
      <c r="M9" s="57"/>
      <c r="N9" s="57"/>
      <c r="O9" s="61">
        <f t="shared" si="3"/>
        <v>53.977314999999997</v>
      </c>
      <c r="P9" s="102" t="s">
        <v>368</v>
      </c>
    </row>
    <row r="10" spans="1:16" ht="15">
      <c r="A10" s="57">
        <v>8</v>
      </c>
      <c r="B10" s="73" t="s">
        <v>226</v>
      </c>
      <c r="C10" s="57" t="s">
        <v>218</v>
      </c>
      <c r="D10" s="57">
        <v>2018</v>
      </c>
      <c r="E10" s="57" t="s">
        <v>227</v>
      </c>
      <c r="F10" s="74"/>
      <c r="G10" s="57"/>
      <c r="H10" s="61">
        <f>VLOOKUP(B10,[1]学业奖学金课业成绩!$B:$E,2,0)</f>
        <v>79.968000000000004</v>
      </c>
      <c r="I10" s="61">
        <f t="shared" si="0"/>
        <v>51.979200000000006</v>
      </c>
      <c r="J10" s="61">
        <f>VLOOKUP(B10,[1]学业奖学金课业成绩!$B:$E,3,0)</f>
        <v>71.036000000000001</v>
      </c>
      <c r="K10" s="61">
        <f t="shared" si="1"/>
        <v>24.8626</v>
      </c>
      <c r="L10" s="61">
        <f t="shared" si="2"/>
        <v>53.789259999999999</v>
      </c>
      <c r="M10" s="57"/>
      <c r="N10" s="57"/>
      <c r="O10" s="61">
        <f t="shared" si="3"/>
        <v>53.789259999999999</v>
      </c>
      <c r="P10" s="102" t="s">
        <v>368</v>
      </c>
    </row>
    <row r="11" spans="1:16" ht="15">
      <c r="A11" s="57">
        <v>9</v>
      </c>
      <c r="B11" s="73" t="s">
        <v>228</v>
      </c>
      <c r="C11" s="57" t="s">
        <v>218</v>
      </c>
      <c r="D11" s="57">
        <v>2018</v>
      </c>
      <c r="E11" s="57" t="s">
        <v>229</v>
      </c>
      <c r="F11" s="59"/>
      <c r="G11" s="60"/>
      <c r="H11" s="61">
        <f>VLOOKUP(B11,[1]学业奖学金课业成绩!$B:$E,2,0)</f>
        <v>77.379000000000005</v>
      </c>
      <c r="I11" s="61">
        <f t="shared" si="0"/>
        <v>50.296350000000004</v>
      </c>
      <c r="J11" s="61">
        <f>VLOOKUP(B11,[1]学业奖学金课业成绩!$B:$E,3,0)</f>
        <v>72.781999999999996</v>
      </c>
      <c r="K11" s="61">
        <f t="shared" si="1"/>
        <v>25.473699999999997</v>
      </c>
      <c r="L11" s="61">
        <f t="shared" si="2"/>
        <v>53.039034999999998</v>
      </c>
      <c r="M11" s="57"/>
      <c r="N11" s="57"/>
      <c r="O11" s="61">
        <f t="shared" si="3"/>
        <v>53.039034999999998</v>
      </c>
      <c r="P11" s="72" t="s">
        <v>369</v>
      </c>
    </row>
    <row r="12" spans="1:16" ht="15">
      <c r="A12" s="57">
        <v>10</v>
      </c>
      <c r="B12" s="73" t="s">
        <v>230</v>
      </c>
      <c r="C12" s="57" t="s">
        <v>218</v>
      </c>
      <c r="D12" s="57">
        <v>2018</v>
      </c>
      <c r="E12" s="57" t="s">
        <v>214</v>
      </c>
      <c r="F12" s="74"/>
      <c r="G12" s="57"/>
      <c r="H12" s="61">
        <f>VLOOKUP(B12,[1]学业奖学金课业成绩!$B:$E,2,0)</f>
        <v>76.132999999999996</v>
      </c>
      <c r="I12" s="61">
        <f t="shared" si="0"/>
        <v>49.486449999999998</v>
      </c>
      <c r="J12" s="61">
        <f>VLOOKUP(B12,[1]学业奖学金课业成绩!$B:$E,3,0)</f>
        <v>74.8</v>
      </c>
      <c r="K12" s="61">
        <f t="shared" si="1"/>
        <v>26.179999999999996</v>
      </c>
      <c r="L12" s="61">
        <f t="shared" si="2"/>
        <v>52.966514999999994</v>
      </c>
      <c r="M12" s="57"/>
      <c r="N12" s="57"/>
      <c r="O12" s="61">
        <f t="shared" si="3"/>
        <v>52.966514999999994</v>
      </c>
      <c r="P12" s="72" t="s">
        <v>369</v>
      </c>
    </row>
    <row r="13" spans="1:16" s="1" customFormat="1" ht="15">
      <c r="A13" s="57">
        <v>11</v>
      </c>
      <c r="B13" s="57" t="s">
        <v>231</v>
      </c>
      <c r="C13" s="57" t="s">
        <v>218</v>
      </c>
      <c r="D13" s="57">
        <v>2018</v>
      </c>
      <c r="E13" s="57" t="s">
        <v>232</v>
      </c>
      <c r="F13" s="100"/>
      <c r="G13" s="57"/>
      <c r="H13" s="61">
        <f>VLOOKUP(B13,[1]学业奖学金课业成绩!$B:$E,2,0)</f>
        <v>77.944000000000003</v>
      </c>
      <c r="I13" s="61">
        <f t="shared" si="0"/>
        <v>50.663600000000002</v>
      </c>
      <c r="J13" s="61">
        <f>VLOOKUP(B13,[1]学业奖学金课业成绩!$B:$E,3,0)</f>
        <v>70.491</v>
      </c>
      <c r="K13" s="61">
        <f t="shared" si="1"/>
        <v>24.671849999999999</v>
      </c>
      <c r="L13" s="61">
        <f t="shared" si="2"/>
        <v>52.734815000000005</v>
      </c>
      <c r="M13" s="57"/>
      <c r="N13" s="57"/>
      <c r="O13" s="61">
        <f t="shared" si="3"/>
        <v>52.734815000000005</v>
      </c>
      <c r="P13" s="72" t="s">
        <v>369</v>
      </c>
    </row>
    <row r="14" spans="1:16" ht="15">
      <c r="A14" s="57">
        <v>12</v>
      </c>
      <c r="B14" s="79" t="s">
        <v>246</v>
      </c>
      <c r="C14" s="57" t="s">
        <v>218</v>
      </c>
      <c r="D14" s="57">
        <v>2018</v>
      </c>
      <c r="E14" s="57" t="s">
        <v>227</v>
      </c>
      <c r="F14" s="74"/>
      <c r="G14" s="57"/>
      <c r="H14" s="61">
        <f>VLOOKUP(B14,[1]学业奖学金课业成绩!$B:$E,2,0)</f>
        <v>76.662999999999997</v>
      </c>
      <c r="I14" s="61">
        <f t="shared" si="0"/>
        <v>49.830950000000001</v>
      </c>
      <c r="J14" s="61">
        <f>VLOOKUP(B14,[1]学业奖学金课业成绩!$B:$E,3,0)</f>
        <v>72.308999999999997</v>
      </c>
      <c r="K14" s="61">
        <f t="shared" si="1"/>
        <v>25.308149999999998</v>
      </c>
      <c r="L14" s="61">
        <f t="shared" si="2"/>
        <v>52.597369999999998</v>
      </c>
      <c r="M14" s="57"/>
      <c r="N14" s="57"/>
      <c r="O14" s="61">
        <f t="shared" si="3"/>
        <v>52.597369999999998</v>
      </c>
      <c r="P14" s="72" t="s">
        <v>369</v>
      </c>
    </row>
    <row r="15" spans="1:16" ht="15">
      <c r="A15" s="57">
        <v>13</v>
      </c>
      <c r="B15" s="73" t="s">
        <v>233</v>
      </c>
      <c r="C15" s="57" t="s">
        <v>218</v>
      </c>
      <c r="D15" s="57">
        <v>2018</v>
      </c>
      <c r="E15" s="57" t="s">
        <v>215</v>
      </c>
      <c r="F15" s="74"/>
      <c r="G15" s="57"/>
      <c r="H15" s="61">
        <f>VLOOKUP(B15,[1]学业奖学金课业成绩!$B:$E,2,0)</f>
        <v>78.25</v>
      </c>
      <c r="I15" s="61">
        <f t="shared" si="0"/>
        <v>50.862500000000004</v>
      </c>
      <c r="J15" s="61">
        <f>VLOOKUP(B15,[1]学业奖学金课业成绩!$B:$E,3,0)</f>
        <v>68.344999999999999</v>
      </c>
      <c r="K15" s="61">
        <f t="shared" si="1"/>
        <v>23.920749999999998</v>
      </c>
      <c r="L15" s="61">
        <f t="shared" si="2"/>
        <v>52.348275000000001</v>
      </c>
      <c r="M15" s="57"/>
      <c r="N15" s="57"/>
      <c r="O15" s="61">
        <f t="shared" si="3"/>
        <v>52.348275000000001</v>
      </c>
      <c r="P15" s="72" t="s">
        <v>369</v>
      </c>
    </row>
    <row r="16" spans="1:16" ht="15">
      <c r="A16" s="57">
        <v>14</v>
      </c>
      <c r="B16" s="73" t="s">
        <v>234</v>
      </c>
      <c r="C16" s="57" t="s">
        <v>218</v>
      </c>
      <c r="D16" s="57">
        <v>2018</v>
      </c>
      <c r="E16" s="57" t="s">
        <v>227</v>
      </c>
      <c r="F16" s="74"/>
      <c r="G16" s="57"/>
      <c r="H16" s="61">
        <f>VLOOKUP(B16,[1]学业奖学金课业成绩!$B:$E,2,0)</f>
        <v>76.105000000000004</v>
      </c>
      <c r="I16" s="61">
        <f t="shared" si="0"/>
        <v>49.468250000000005</v>
      </c>
      <c r="J16" s="61">
        <f>VLOOKUP(B16,[1]学业奖学金课业成绩!$B:$E,3,0)</f>
        <v>71.691000000000003</v>
      </c>
      <c r="K16" s="61">
        <f t="shared" si="1"/>
        <v>25.091850000000001</v>
      </c>
      <c r="L16" s="61">
        <f t="shared" si="2"/>
        <v>52.192070000000001</v>
      </c>
      <c r="M16" s="57"/>
      <c r="N16" s="57"/>
      <c r="O16" s="61">
        <f t="shared" si="3"/>
        <v>52.192070000000001</v>
      </c>
      <c r="P16" s="72" t="s">
        <v>369</v>
      </c>
    </row>
    <row r="17" spans="1:16" ht="15">
      <c r="A17" s="57">
        <v>15</v>
      </c>
      <c r="B17" s="73" t="s">
        <v>235</v>
      </c>
      <c r="C17" s="57" t="s">
        <v>218</v>
      </c>
      <c r="D17" s="57">
        <v>2018</v>
      </c>
      <c r="E17" s="57" t="s">
        <v>236</v>
      </c>
      <c r="F17" s="74"/>
      <c r="G17" s="57"/>
      <c r="H17" s="61">
        <f>VLOOKUP(B17,[1]学业奖学金课业成绩!$B:$E,2,0)</f>
        <v>76</v>
      </c>
      <c r="I17" s="61">
        <f t="shared" si="0"/>
        <v>49.4</v>
      </c>
      <c r="J17" s="61">
        <f>VLOOKUP(B17,[1]学业奖学金课业成绩!$B:$E,3,0)</f>
        <v>69.364000000000004</v>
      </c>
      <c r="K17" s="61">
        <f t="shared" si="1"/>
        <v>24.2774</v>
      </c>
      <c r="L17" s="61">
        <f t="shared" si="2"/>
        <v>51.574179999999998</v>
      </c>
      <c r="M17" s="57"/>
      <c r="N17" s="57"/>
      <c r="O17" s="61">
        <f t="shared" si="3"/>
        <v>51.574179999999998</v>
      </c>
      <c r="P17" s="102" t="s">
        <v>370</v>
      </c>
    </row>
    <row r="18" spans="1:16" ht="15">
      <c r="A18" s="57">
        <v>16</v>
      </c>
      <c r="B18" s="73" t="s">
        <v>237</v>
      </c>
      <c r="C18" s="57" t="s">
        <v>218</v>
      </c>
      <c r="D18" s="57">
        <v>2018</v>
      </c>
      <c r="E18" s="57" t="s">
        <v>236</v>
      </c>
      <c r="F18" s="74"/>
      <c r="G18" s="57"/>
      <c r="H18" s="61">
        <f>VLOOKUP(B18,[1]学业奖学金课业成绩!$B:$E,2,0)</f>
        <v>73.263000000000005</v>
      </c>
      <c r="I18" s="61">
        <f t="shared" si="0"/>
        <v>47.620950000000008</v>
      </c>
      <c r="J18" s="61">
        <f>VLOOKUP(B18,[1]学业奖学金课业成绩!$B:$E,3,0)</f>
        <v>73.2</v>
      </c>
      <c r="K18" s="61">
        <f t="shared" si="1"/>
        <v>25.62</v>
      </c>
      <c r="L18" s="61">
        <f t="shared" si="2"/>
        <v>51.268665000000006</v>
      </c>
      <c r="M18" s="57"/>
      <c r="N18" s="57"/>
      <c r="O18" s="61">
        <f t="shared" si="3"/>
        <v>51.268665000000006</v>
      </c>
      <c r="P18" s="102" t="s">
        <v>370</v>
      </c>
    </row>
    <row r="19" spans="1:16" ht="15">
      <c r="A19" s="57">
        <v>17</v>
      </c>
      <c r="B19" s="73" t="s">
        <v>239</v>
      </c>
      <c r="C19" s="57" t="s">
        <v>218</v>
      </c>
      <c r="D19" s="57">
        <v>2018</v>
      </c>
      <c r="E19" s="57" t="s">
        <v>240</v>
      </c>
      <c r="F19" s="74"/>
      <c r="G19" s="57"/>
      <c r="H19" s="61">
        <f>VLOOKUP(B19,[1]学业奖学金课业成绩!$B:$E,2,0)</f>
        <v>74.355999999999995</v>
      </c>
      <c r="I19" s="61">
        <f t="shared" si="0"/>
        <v>48.331399999999995</v>
      </c>
      <c r="J19" s="61">
        <f>VLOOKUP(B19,[1]学业奖学金课业成绩!$B:$E,3,0)</f>
        <v>67.617999999999995</v>
      </c>
      <c r="K19" s="61">
        <f t="shared" si="1"/>
        <v>23.666299999999996</v>
      </c>
      <c r="L19" s="61">
        <f t="shared" si="2"/>
        <v>50.398389999999992</v>
      </c>
      <c r="M19" s="57"/>
      <c r="N19" s="57"/>
      <c r="O19" s="61">
        <f t="shared" si="3"/>
        <v>50.398389999999992</v>
      </c>
      <c r="P19" s="102" t="s">
        <v>370</v>
      </c>
    </row>
    <row r="20" spans="1:16" ht="15">
      <c r="A20" s="57">
        <v>18</v>
      </c>
      <c r="B20" s="73" t="s">
        <v>238</v>
      </c>
      <c r="C20" s="57" t="s">
        <v>218</v>
      </c>
      <c r="D20" s="57">
        <v>2018</v>
      </c>
      <c r="E20" s="57" t="s">
        <v>215</v>
      </c>
      <c r="F20" s="74"/>
      <c r="G20" s="57"/>
      <c r="H20" s="61">
        <f>VLOOKUP(B20,[1]学业奖学金课业成绩!$B:$E,2,0)</f>
        <v>74.23</v>
      </c>
      <c r="I20" s="61">
        <f t="shared" si="0"/>
        <v>48.249500000000005</v>
      </c>
      <c r="J20" s="61">
        <f>VLOOKUP(B20,[1]学业奖学金课业成绩!$B:$E,3,0)</f>
        <v>67.308999999999997</v>
      </c>
      <c r="K20" s="61">
        <f t="shared" si="1"/>
        <v>23.558149999999998</v>
      </c>
      <c r="L20" s="61">
        <f t="shared" si="2"/>
        <v>50.265354999999992</v>
      </c>
      <c r="M20" s="57"/>
      <c r="N20" s="57"/>
      <c r="O20" s="61">
        <f t="shared" si="3"/>
        <v>50.265354999999992</v>
      </c>
      <c r="P20" s="102" t="s">
        <v>370</v>
      </c>
    </row>
    <row r="21" spans="1:16" ht="15">
      <c r="A21" s="57">
        <v>19</v>
      </c>
      <c r="B21" s="73" t="s">
        <v>241</v>
      </c>
      <c r="C21" s="57" t="s">
        <v>218</v>
      </c>
      <c r="D21" s="57">
        <v>2018</v>
      </c>
      <c r="E21" s="57" t="s">
        <v>242</v>
      </c>
      <c r="F21" s="74"/>
      <c r="G21" s="57"/>
      <c r="H21" s="61">
        <f>VLOOKUP(B21,[1]学业奖学金课业成绩!$B:$E,2,0)</f>
        <v>74.3</v>
      </c>
      <c r="I21" s="61">
        <f t="shared" si="0"/>
        <v>48.295000000000002</v>
      </c>
      <c r="J21" s="61">
        <f>VLOOKUP(B21,[1]学业奖学金课业成绩!$B:$E,3,0)</f>
        <v>64.599999999999994</v>
      </c>
      <c r="K21" s="61">
        <f t="shared" si="1"/>
        <v>22.609999999999996</v>
      </c>
      <c r="L21" s="61">
        <f t="shared" si="2"/>
        <v>49.633499999999998</v>
      </c>
      <c r="M21" s="57"/>
      <c r="N21" s="57"/>
      <c r="O21" s="61">
        <f t="shared" si="3"/>
        <v>49.633499999999998</v>
      </c>
      <c r="P21" s="57"/>
    </row>
    <row r="22" spans="1:16" ht="15">
      <c r="A22" s="57">
        <v>20</v>
      </c>
      <c r="B22" s="73" t="s">
        <v>243</v>
      </c>
      <c r="C22" s="57" t="s">
        <v>218</v>
      </c>
      <c r="D22" s="57">
        <v>2018</v>
      </c>
      <c r="E22" s="57" t="s">
        <v>216</v>
      </c>
      <c r="F22" s="74"/>
      <c r="G22" s="57"/>
      <c r="H22" s="61">
        <f>VLOOKUP(B22,[1]学业奖学金课业成绩!$B:$E,2,0)</f>
        <v>75.667000000000002</v>
      </c>
      <c r="I22" s="61">
        <f t="shared" si="0"/>
        <v>49.183550000000004</v>
      </c>
      <c r="J22" s="61">
        <f>VLOOKUP(B22,[1]学业奖学金课业成绩!$B:$E,3,0)</f>
        <v>56.273000000000003</v>
      </c>
      <c r="K22" s="61">
        <f t="shared" si="1"/>
        <v>19.695550000000001</v>
      </c>
      <c r="L22" s="61">
        <f t="shared" si="2"/>
        <v>48.21537</v>
      </c>
      <c r="M22" s="57"/>
      <c r="N22" s="57"/>
      <c r="O22" s="61">
        <f t="shared" si="3"/>
        <v>48.21537</v>
      </c>
      <c r="P22" s="57"/>
    </row>
    <row r="23" spans="1:16" ht="15">
      <c r="A23" s="57">
        <v>21</v>
      </c>
      <c r="B23" s="73" t="s">
        <v>244</v>
      </c>
      <c r="C23" s="57" t="s">
        <v>218</v>
      </c>
      <c r="D23" s="57">
        <v>2018</v>
      </c>
      <c r="E23" s="57" t="s">
        <v>214</v>
      </c>
      <c r="F23" s="74"/>
      <c r="G23" s="57"/>
      <c r="H23" s="61">
        <f>VLOOKUP(B23,[1]学业奖学金课业成绩!$B:$E,2,0)</f>
        <v>49.817999999999998</v>
      </c>
      <c r="I23" s="61">
        <f t="shared" si="0"/>
        <v>32.381700000000002</v>
      </c>
      <c r="J23" s="61">
        <f>VLOOKUP(B23,[1]学业奖学金课业成绩!$B:$E,3,0)</f>
        <v>21.917000000000002</v>
      </c>
      <c r="K23" s="61">
        <f t="shared" si="1"/>
        <v>7.6709500000000004</v>
      </c>
      <c r="L23" s="61">
        <f t="shared" si="2"/>
        <v>28.036854999999999</v>
      </c>
      <c r="M23" s="57"/>
      <c r="N23" s="57"/>
      <c r="O23" s="61">
        <f t="shared" si="3"/>
        <v>28.036854999999999</v>
      </c>
      <c r="P23" s="57"/>
    </row>
    <row r="24" spans="1:16" ht="15">
      <c r="A24" s="57"/>
      <c r="B24" s="76"/>
      <c r="C24" s="76"/>
      <c r="D24" s="76"/>
      <c r="E24" s="76"/>
      <c r="F24" s="77"/>
      <c r="G24" s="40"/>
      <c r="H24" s="78"/>
      <c r="I24" s="78"/>
      <c r="J24" s="78"/>
      <c r="K24" s="78"/>
      <c r="L24" s="78"/>
      <c r="M24" s="78"/>
      <c r="N24" s="78"/>
      <c r="O24" s="78"/>
      <c r="P24" s="76"/>
    </row>
  </sheetData>
  <autoFilter ref="A2:P23">
    <sortState ref="A2:P23">
      <sortCondition descending="1" ref="O2"/>
    </sortState>
  </autoFilter>
  <sortState ref="A3:P24">
    <sortCondition descending="1" ref="O2"/>
  </sortState>
  <mergeCells count="1">
    <mergeCell ref="A1:O1"/>
  </mergeCells>
  <phoneticPr fontId="10" type="noConversion"/>
  <pageMargins left="0.75" right="0.75" top="1" bottom="1" header="0.51180555555555596" footer="0.51180555555555596"/>
  <pageSetup paperSize="9" orientation="portrait" r:id="rId1"/>
</worksheet>
</file>

<file path=xl/worksheets/sheet5.xml><?xml version="1.0" encoding="utf-8"?>
<worksheet xmlns="http://schemas.openxmlformats.org/spreadsheetml/2006/main" xmlns:r="http://schemas.openxmlformats.org/officeDocument/2006/relationships">
  <dimension ref="A1:Q37"/>
  <sheetViews>
    <sheetView topLeftCell="A16" zoomScale="90" zoomScaleNormal="90" workbookViewId="0">
      <selection activeCell="A27" sqref="A27:XFD33"/>
    </sheetView>
  </sheetViews>
  <sheetFormatPr defaultColWidth="9" defaultRowHeight="14.25"/>
  <cols>
    <col min="1" max="1" width="9.125" style="1" customWidth="1"/>
    <col min="2" max="2" width="9" style="1"/>
    <col min="3" max="3" width="15.375" style="1" customWidth="1"/>
    <col min="4" max="4" width="7.625" style="1" customWidth="1"/>
    <col min="5" max="5" width="8.25" style="1" customWidth="1"/>
    <col min="6" max="6" width="26.25" style="10" customWidth="1"/>
    <col min="7" max="7" width="6.25" style="1" customWidth="1"/>
    <col min="8" max="8" width="9.5" style="11" customWidth="1"/>
    <col min="9" max="9" width="9.125" style="11" customWidth="1"/>
    <col min="10" max="10" width="9.5" style="11" customWidth="1"/>
    <col min="11" max="11" width="11.625" style="11" customWidth="1"/>
    <col min="12" max="13" width="9.125" style="12" customWidth="1"/>
    <col min="14" max="14" width="9.5" style="12" customWidth="1"/>
    <col min="15" max="15" width="9" style="12"/>
    <col min="16" max="16" width="9" style="1"/>
    <col min="17" max="17" width="11.125" style="2" customWidth="1"/>
    <col min="18" max="16384" width="9" style="2"/>
  </cols>
  <sheetData>
    <row r="1" spans="1:17">
      <c r="A1" s="111" t="s">
        <v>0</v>
      </c>
      <c r="B1" s="112"/>
      <c r="C1" s="112"/>
      <c r="D1" s="112"/>
      <c r="E1" s="112"/>
      <c r="F1" s="112"/>
      <c r="G1" s="112"/>
      <c r="H1" s="112"/>
      <c r="I1" s="112"/>
      <c r="J1" s="112"/>
      <c r="K1" s="112"/>
      <c r="L1" s="112"/>
      <c r="M1" s="112"/>
      <c r="N1" s="112"/>
      <c r="O1" s="113"/>
    </row>
    <row r="2" spans="1:17" ht="71.25">
      <c r="A2" s="5" t="s">
        <v>1</v>
      </c>
      <c r="B2" s="13" t="s">
        <v>2</v>
      </c>
      <c r="C2" s="13" t="s">
        <v>3</v>
      </c>
      <c r="D2" s="13" t="s">
        <v>4</v>
      </c>
      <c r="E2" s="13" t="s">
        <v>5</v>
      </c>
      <c r="F2" s="13" t="s">
        <v>6</v>
      </c>
      <c r="G2" s="13" t="s">
        <v>358</v>
      </c>
      <c r="H2" s="14" t="s">
        <v>7</v>
      </c>
      <c r="I2" s="14">
        <v>0.65</v>
      </c>
      <c r="J2" s="14" t="s">
        <v>8</v>
      </c>
      <c r="K2" s="14">
        <v>0.35</v>
      </c>
      <c r="L2" s="15" t="s">
        <v>359</v>
      </c>
      <c r="M2" s="15" t="s">
        <v>9</v>
      </c>
      <c r="N2" s="15" t="s">
        <v>10</v>
      </c>
      <c r="O2" s="15" t="s">
        <v>11</v>
      </c>
      <c r="P2" s="5" t="s">
        <v>12</v>
      </c>
    </row>
    <row r="3" spans="1:17" ht="15">
      <c r="A3" s="57">
        <v>1</v>
      </c>
      <c r="B3" s="73" t="s">
        <v>250</v>
      </c>
      <c r="C3" s="80" t="s">
        <v>248</v>
      </c>
      <c r="D3" s="57">
        <v>2018</v>
      </c>
      <c r="E3" s="57" t="s">
        <v>251</v>
      </c>
      <c r="F3" s="82"/>
      <c r="G3" s="57"/>
      <c r="H3" s="61">
        <f>VLOOKUP(B3,[4]学业奖学金课业成绩!$B:$E,2,0)</f>
        <v>83.938000000000002</v>
      </c>
      <c r="I3" s="61">
        <f t="shared" ref="I3:I37" si="0">0.65*H3</f>
        <v>54.559700000000007</v>
      </c>
      <c r="J3" s="61">
        <f>VLOOKUP(B3,[4]学业奖学金课业成绩!$B:$E,3,0)</f>
        <v>76.015000000000001</v>
      </c>
      <c r="K3" s="61">
        <f t="shared" ref="K3:K37" si="1">0.35*J3</f>
        <v>26.605249999999998</v>
      </c>
      <c r="L3" s="61">
        <f t="shared" ref="L3:L37" si="2">(I3+K3)*0.7</f>
        <v>56.815464999999996</v>
      </c>
      <c r="M3" s="61"/>
      <c r="N3" s="61"/>
      <c r="O3" s="61">
        <f t="shared" ref="O3:O37" si="3">G3+L3+N3</f>
        <v>56.815464999999996</v>
      </c>
      <c r="P3" s="34" t="s">
        <v>368</v>
      </c>
    </row>
    <row r="4" spans="1:17" ht="15">
      <c r="A4" s="57">
        <v>2</v>
      </c>
      <c r="B4" s="73" t="s">
        <v>252</v>
      </c>
      <c r="C4" s="80" t="s">
        <v>248</v>
      </c>
      <c r="D4" s="57">
        <v>2018</v>
      </c>
      <c r="E4" s="57" t="s">
        <v>253</v>
      </c>
      <c r="F4" s="82"/>
      <c r="G4" s="57"/>
      <c r="H4" s="61">
        <f>VLOOKUP(B4,[4]学业奖学金课业成绩!$B:$E,2,0)</f>
        <v>83.477999999999994</v>
      </c>
      <c r="I4" s="61">
        <f t="shared" si="0"/>
        <v>54.2607</v>
      </c>
      <c r="J4" s="61">
        <f>VLOOKUP(B4,[4]学业奖学金课业成绩!$B:$E,3,0)</f>
        <v>75.981999999999999</v>
      </c>
      <c r="K4" s="61">
        <f t="shared" si="1"/>
        <v>26.593699999999998</v>
      </c>
      <c r="L4" s="61">
        <f t="shared" si="2"/>
        <v>56.598079999999996</v>
      </c>
      <c r="M4" s="61"/>
      <c r="N4" s="61"/>
      <c r="O4" s="61">
        <f t="shared" si="3"/>
        <v>56.598079999999996</v>
      </c>
      <c r="P4" s="34" t="s">
        <v>368</v>
      </c>
    </row>
    <row r="5" spans="1:17" ht="15">
      <c r="A5" s="57">
        <v>3</v>
      </c>
      <c r="B5" s="73" t="s">
        <v>247</v>
      </c>
      <c r="C5" s="80" t="s">
        <v>248</v>
      </c>
      <c r="D5" s="57">
        <v>2018</v>
      </c>
      <c r="E5" s="57" t="s">
        <v>249</v>
      </c>
      <c r="F5" s="81"/>
      <c r="G5" s="57"/>
      <c r="H5" s="61">
        <f>VLOOKUP(B5,[4]学业奖学金课业成绩!$B:$E,2,0)</f>
        <v>81.033000000000001</v>
      </c>
      <c r="I5" s="61">
        <f t="shared" si="0"/>
        <v>52.67145</v>
      </c>
      <c r="J5" s="61">
        <f>VLOOKUP(B5,[4]学业奖学金课业成绩!$B:$E,3,0)</f>
        <v>80.236000000000004</v>
      </c>
      <c r="K5" s="61">
        <f t="shared" si="1"/>
        <v>28.082599999999999</v>
      </c>
      <c r="L5" s="61">
        <f t="shared" si="2"/>
        <v>56.527835000000003</v>
      </c>
      <c r="M5" s="61"/>
      <c r="N5" s="61"/>
      <c r="O5" s="61">
        <f t="shared" si="3"/>
        <v>56.527835000000003</v>
      </c>
      <c r="P5" s="34" t="s">
        <v>368</v>
      </c>
    </row>
    <row r="6" spans="1:17" ht="15">
      <c r="A6" s="57">
        <v>4</v>
      </c>
      <c r="B6" s="73" t="s">
        <v>254</v>
      </c>
      <c r="C6" s="80" t="s">
        <v>248</v>
      </c>
      <c r="D6" s="57">
        <v>2018</v>
      </c>
      <c r="E6" s="57" t="s">
        <v>255</v>
      </c>
      <c r="F6" s="82"/>
      <c r="G6" s="57"/>
      <c r="H6" s="61">
        <f>VLOOKUP(B6,[4]学业奖学金课业成绩!$B:$E,2,0)</f>
        <v>82.111000000000004</v>
      </c>
      <c r="I6" s="61">
        <f t="shared" si="0"/>
        <v>53.372150000000005</v>
      </c>
      <c r="J6" s="61">
        <f>VLOOKUP(B6,[4]学业奖学金课业成绩!$B:$E,3,0)</f>
        <v>76.981999999999999</v>
      </c>
      <c r="K6" s="61">
        <f t="shared" si="1"/>
        <v>26.9437</v>
      </c>
      <c r="L6" s="61">
        <f t="shared" si="2"/>
        <v>56.221095000000005</v>
      </c>
      <c r="M6" s="61"/>
      <c r="N6" s="61"/>
      <c r="O6" s="61">
        <f t="shared" si="3"/>
        <v>56.221095000000005</v>
      </c>
      <c r="P6" s="34" t="s">
        <v>368</v>
      </c>
    </row>
    <row r="7" spans="1:17" ht="15">
      <c r="A7" s="57">
        <v>5</v>
      </c>
      <c r="B7" s="73" t="s">
        <v>256</v>
      </c>
      <c r="C7" s="80" t="s">
        <v>248</v>
      </c>
      <c r="D7" s="57">
        <v>2018</v>
      </c>
      <c r="E7" s="57" t="s">
        <v>257</v>
      </c>
      <c r="F7" s="83"/>
      <c r="G7" s="57"/>
      <c r="H7" s="61">
        <f>VLOOKUP(B7,[4]学业奖学金课业成绩!$B:$E,2,0)</f>
        <v>80.832999999999998</v>
      </c>
      <c r="I7" s="61">
        <f t="shared" si="0"/>
        <v>52.541449999999998</v>
      </c>
      <c r="J7" s="61">
        <f>VLOOKUP(B7,[4]学业奖学金课业成绩!$B:$E,3,0)</f>
        <v>78.454999999999998</v>
      </c>
      <c r="K7" s="61">
        <f t="shared" si="1"/>
        <v>27.459249999999997</v>
      </c>
      <c r="L7" s="61">
        <f t="shared" si="2"/>
        <v>56.000489999999992</v>
      </c>
      <c r="M7" s="61"/>
      <c r="N7" s="61"/>
      <c r="O7" s="61">
        <f t="shared" si="3"/>
        <v>56.000489999999992</v>
      </c>
      <c r="P7" s="34" t="s">
        <v>368</v>
      </c>
      <c r="Q7" s="57" t="s">
        <v>111</v>
      </c>
    </row>
    <row r="8" spans="1:17" ht="15">
      <c r="A8" s="57">
        <v>6</v>
      </c>
      <c r="B8" s="73" t="s">
        <v>258</v>
      </c>
      <c r="C8" s="80" t="s">
        <v>248</v>
      </c>
      <c r="D8" s="57">
        <v>2018</v>
      </c>
      <c r="E8" s="57" t="s">
        <v>255</v>
      </c>
      <c r="F8" s="82"/>
      <c r="G8" s="57"/>
      <c r="H8" s="61">
        <f>VLOOKUP(B8,[4]学业奖学金课业成绩!$B:$E,2,0)</f>
        <v>81.456000000000003</v>
      </c>
      <c r="I8" s="61">
        <f t="shared" si="0"/>
        <v>52.946400000000004</v>
      </c>
      <c r="J8" s="61">
        <f>VLOOKUP(B8,[4]学业奖学金课业成绩!$B:$E,3,0)</f>
        <v>76.182000000000002</v>
      </c>
      <c r="K8" s="61">
        <f t="shared" si="1"/>
        <v>26.663699999999999</v>
      </c>
      <c r="L8" s="61">
        <f t="shared" si="2"/>
        <v>55.727069999999998</v>
      </c>
      <c r="M8" s="61"/>
      <c r="N8" s="61"/>
      <c r="O8" s="61">
        <f t="shared" si="3"/>
        <v>55.727069999999998</v>
      </c>
      <c r="P8" s="34" t="s">
        <v>368</v>
      </c>
    </row>
    <row r="9" spans="1:17" ht="15">
      <c r="A9" s="57">
        <v>7</v>
      </c>
      <c r="B9" s="73" t="s">
        <v>259</v>
      </c>
      <c r="C9" s="80" t="s">
        <v>248</v>
      </c>
      <c r="D9" s="57">
        <v>2018</v>
      </c>
      <c r="E9" s="57" t="s">
        <v>260</v>
      </c>
      <c r="F9" s="82"/>
      <c r="G9" s="57"/>
      <c r="H9" s="61">
        <f>VLOOKUP(B9,[4]学业奖学金课业成绩!$B:$E,2,0)</f>
        <v>81.832999999999998</v>
      </c>
      <c r="I9" s="61">
        <f t="shared" si="0"/>
        <v>53.191450000000003</v>
      </c>
      <c r="J9" s="61">
        <f>VLOOKUP(B9,[4]学业奖学金课业成绩!$B:$E,3,0)</f>
        <v>74.963999999999999</v>
      </c>
      <c r="K9" s="61">
        <f t="shared" si="1"/>
        <v>26.237399999999997</v>
      </c>
      <c r="L9" s="61">
        <f t="shared" si="2"/>
        <v>55.600194999999992</v>
      </c>
      <c r="M9" s="61"/>
      <c r="N9" s="61"/>
      <c r="O9" s="61">
        <f t="shared" si="3"/>
        <v>55.600194999999992</v>
      </c>
      <c r="P9" s="34" t="s">
        <v>368</v>
      </c>
    </row>
    <row r="10" spans="1:17" ht="15">
      <c r="A10" s="57">
        <v>8</v>
      </c>
      <c r="B10" s="73" t="s">
        <v>261</v>
      </c>
      <c r="C10" s="80" t="s">
        <v>248</v>
      </c>
      <c r="D10" s="57">
        <v>2018</v>
      </c>
      <c r="E10" s="57" t="s">
        <v>262</v>
      </c>
      <c r="F10" s="82"/>
      <c r="G10" s="57"/>
      <c r="H10" s="61">
        <f>VLOOKUP(B10,[4]学业奖学金课业成绩!$B:$E,2,0)</f>
        <v>80.411000000000001</v>
      </c>
      <c r="I10" s="61">
        <f t="shared" si="0"/>
        <v>52.267150000000001</v>
      </c>
      <c r="J10" s="61">
        <f>VLOOKUP(B10,[4]学业奖学金课业成绩!$B:$E,3,0)</f>
        <v>75.835999999999999</v>
      </c>
      <c r="K10" s="61">
        <f t="shared" si="1"/>
        <v>26.542599999999997</v>
      </c>
      <c r="L10" s="61">
        <f t="shared" si="2"/>
        <v>55.166824999999996</v>
      </c>
      <c r="M10" s="61"/>
      <c r="N10" s="61"/>
      <c r="O10" s="61">
        <f t="shared" si="3"/>
        <v>55.166824999999996</v>
      </c>
      <c r="P10" s="34" t="s">
        <v>368</v>
      </c>
    </row>
    <row r="11" spans="1:17" ht="15">
      <c r="A11" s="57">
        <v>9</v>
      </c>
      <c r="B11" s="73" t="s">
        <v>263</v>
      </c>
      <c r="C11" s="80" t="s">
        <v>248</v>
      </c>
      <c r="D11" s="57">
        <v>2018</v>
      </c>
      <c r="E11" s="57" t="s">
        <v>257</v>
      </c>
      <c r="F11" s="84"/>
      <c r="G11" s="57"/>
      <c r="H11" s="61">
        <f>VLOOKUP(B11,[4]学业奖学金课业成绩!$B:$E,2,0)</f>
        <v>80.378</v>
      </c>
      <c r="I11" s="61">
        <f t="shared" si="0"/>
        <v>52.245699999999999</v>
      </c>
      <c r="J11" s="61">
        <f>VLOOKUP(B11,[4]学业奖学金课业成绩!$B:$E,3,0)</f>
        <v>75.418000000000006</v>
      </c>
      <c r="K11" s="61">
        <f t="shared" si="1"/>
        <v>26.3963</v>
      </c>
      <c r="L11" s="61">
        <f t="shared" si="2"/>
        <v>55.049399999999991</v>
      </c>
      <c r="M11" s="61"/>
      <c r="N11" s="61"/>
      <c r="O11" s="61">
        <f t="shared" si="3"/>
        <v>55.049399999999991</v>
      </c>
      <c r="P11" s="34" t="s">
        <v>368</v>
      </c>
    </row>
    <row r="12" spans="1:17" ht="15">
      <c r="A12" s="57">
        <v>10</v>
      </c>
      <c r="B12" s="73" t="s">
        <v>264</v>
      </c>
      <c r="C12" s="80" t="s">
        <v>248</v>
      </c>
      <c r="D12" s="57">
        <v>2018</v>
      </c>
      <c r="E12" s="57" t="s">
        <v>260</v>
      </c>
      <c r="F12" s="82"/>
      <c r="G12" s="57"/>
      <c r="H12" s="61">
        <f>VLOOKUP(B12,[4]学业奖学金课业成绩!$B:$E,2,0)</f>
        <v>80.622</v>
      </c>
      <c r="I12" s="61">
        <f t="shared" si="0"/>
        <v>52.404299999999999</v>
      </c>
      <c r="J12" s="61">
        <f>VLOOKUP(B12,[4]学业奖学金课业成绩!$B:$E,3,0)</f>
        <v>74.599999999999994</v>
      </c>
      <c r="K12" s="61">
        <f t="shared" si="1"/>
        <v>26.109999999999996</v>
      </c>
      <c r="L12" s="61">
        <f t="shared" si="2"/>
        <v>54.96000999999999</v>
      </c>
      <c r="M12" s="61"/>
      <c r="N12" s="61"/>
      <c r="O12" s="61">
        <f t="shared" si="3"/>
        <v>54.96000999999999</v>
      </c>
      <c r="P12" s="34" t="s">
        <v>368</v>
      </c>
    </row>
    <row r="13" spans="1:17" ht="15">
      <c r="A13" s="57">
        <v>11</v>
      </c>
      <c r="B13" s="73" t="s">
        <v>265</v>
      </c>
      <c r="C13" s="80" t="s">
        <v>248</v>
      </c>
      <c r="D13" s="57">
        <v>2018</v>
      </c>
      <c r="E13" s="57" t="s">
        <v>266</v>
      </c>
      <c r="F13" s="82"/>
      <c r="G13" s="57"/>
      <c r="H13" s="61">
        <f>VLOOKUP(B13,[4]学业奖学金课业成绩!$B:$E,2,0)</f>
        <v>78.789000000000001</v>
      </c>
      <c r="I13" s="61">
        <f t="shared" si="0"/>
        <v>51.212850000000003</v>
      </c>
      <c r="J13" s="61">
        <f>VLOOKUP(B13,[4]学业奖学金课业成绩!$B:$E,3,0)</f>
        <v>75.344999999999999</v>
      </c>
      <c r="K13" s="61">
        <f t="shared" si="1"/>
        <v>26.370749999999997</v>
      </c>
      <c r="L13" s="61">
        <f t="shared" si="2"/>
        <v>54.308520000000001</v>
      </c>
      <c r="M13" s="61"/>
      <c r="N13" s="61"/>
      <c r="O13" s="61">
        <f t="shared" si="3"/>
        <v>54.308520000000001</v>
      </c>
      <c r="P13" s="34" t="s">
        <v>368</v>
      </c>
    </row>
    <row r="14" spans="1:17" ht="15">
      <c r="A14" s="57">
        <v>12</v>
      </c>
      <c r="B14" s="73" t="s">
        <v>267</v>
      </c>
      <c r="C14" s="80" t="s">
        <v>248</v>
      </c>
      <c r="D14" s="57">
        <v>2018</v>
      </c>
      <c r="E14" s="85" t="s">
        <v>268</v>
      </c>
      <c r="F14" s="82"/>
      <c r="G14" s="57"/>
      <c r="H14" s="61">
        <f>VLOOKUP(B14,[4]学业奖学金课业成绩!$B:$E,2,0)</f>
        <v>78.2</v>
      </c>
      <c r="I14" s="61">
        <f t="shared" si="0"/>
        <v>50.830000000000005</v>
      </c>
      <c r="J14" s="61">
        <f>VLOOKUP(B14,[4]学业奖学金课业成绩!$B:$E,3,0)</f>
        <v>76.126999999999995</v>
      </c>
      <c r="K14" s="61">
        <f t="shared" si="1"/>
        <v>26.644449999999996</v>
      </c>
      <c r="L14" s="61">
        <f t="shared" si="2"/>
        <v>54.232115</v>
      </c>
      <c r="M14" s="61"/>
      <c r="N14" s="61"/>
      <c r="O14" s="61">
        <f t="shared" si="3"/>
        <v>54.232115</v>
      </c>
      <c r="P14" s="34" t="s">
        <v>368</v>
      </c>
    </row>
    <row r="15" spans="1:17" ht="15">
      <c r="A15" s="57">
        <v>13</v>
      </c>
      <c r="B15" s="73" t="s">
        <v>269</v>
      </c>
      <c r="C15" s="80" t="s">
        <v>248</v>
      </c>
      <c r="D15" s="57">
        <v>2018</v>
      </c>
      <c r="E15" s="57" t="s">
        <v>257</v>
      </c>
      <c r="F15" s="82"/>
      <c r="G15" s="57"/>
      <c r="H15" s="61">
        <f>VLOOKUP(B15,[4]学业奖学金课业成绩!$B:$E,2,0)</f>
        <v>79.078000000000003</v>
      </c>
      <c r="I15" s="61">
        <f t="shared" si="0"/>
        <v>51.400700000000001</v>
      </c>
      <c r="J15" s="61">
        <f>VLOOKUP(B15,[4]学业奖学金课业成绩!$B:$E,3,0)</f>
        <v>74.400000000000006</v>
      </c>
      <c r="K15" s="61">
        <f t="shared" si="1"/>
        <v>26.04</v>
      </c>
      <c r="L15" s="61">
        <f t="shared" si="2"/>
        <v>54.208489999999991</v>
      </c>
      <c r="M15" s="61"/>
      <c r="N15" s="61"/>
      <c r="O15" s="61">
        <f t="shared" si="3"/>
        <v>54.208489999999991</v>
      </c>
      <c r="P15" s="34" t="s">
        <v>368</v>
      </c>
    </row>
    <row r="16" spans="1:17" ht="15">
      <c r="A16" s="57">
        <v>14</v>
      </c>
      <c r="B16" s="73" t="s">
        <v>270</v>
      </c>
      <c r="C16" s="80" t="s">
        <v>248</v>
      </c>
      <c r="D16" s="57">
        <v>2018</v>
      </c>
      <c r="E16" s="57" t="s">
        <v>266</v>
      </c>
      <c r="F16" s="82"/>
      <c r="G16" s="57"/>
      <c r="H16" s="61">
        <f>VLOOKUP(B16,[4]学业奖学金课业成绩!$B:$E,2,0)</f>
        <v>79.233000000000004</v>
      </c>
      <c r="I16" s="61">
        <f t="shared" si="0"/>
        <v>51.501450000000006</v>
      </c>
      <c r="J16" s="61">
        <f>VLOOKUP(B16,[4]学业奖学金课业成绩!$B:$E,3,0)</f>
        <v>74.108999999999995</v>
      </c>
      <c r="K16" s="61">
        <f t="shared" si="1"/>
        <v>25.938149999999997</v>
      </c>
      <c r="L16" s="61">
        <f t="shared" si="2"/>
        <v>54.207719999999995</v>
      </c>
      <c r="M16" s="61"/>
      <c r="N16" s="61"/>
      <c r="O16" s="61">
        <f t="shared" si="3"/>
        <v>54.207719999999995</v>
      </c>
      <c r="P16" s="34" t="s">
        <v>368</v>
      </c>
    </row>
    <row r="17" spans="1:16" ht="15">
      <c r="A17" s="57">
        <v>15</v>
      </c>
      <c r="B17" s="73" t="s">
        <v>271</v>
      </c>
      <c r="C17" s="80" t="s">
        <v>248</v>
      </c>
      <c r="D17" s="57">
        <v>2018</v>
      </c>
      <c r="E17" s="57" t="s">
        <v>255</v>
      </c>
      <c r="F17" s="82"/>
      <c r="G17" s="57"/>
      <c r="H17" s="61">
        <f>VLOOKUP(B17,[4]学业奖学金课业成绩!$B:$E,2,0)</f>
        <v>78.378</v>
      </c>
      <c r="I17" s="61">
        <f t="shared" si="0"/>
        <v>50.945700000000002</v>
      </c>
      <c r="J17" s="61">
        <f>VLOOKUP(B17,[4]学业奖学金课业成绩!$B:$E,3,0)</f>
        <v>75.018000000000001</v>
      </c>
      <c r="K17" s="61">
        <f t="shared" si="1"/>
        <v>26.2563</v>
      </c>
      <c r="L17" s="61">
        <f t="shared" si="2"/>
        <v>54.041399999999996</v>
      </c>
      <c r="M17" s="61"/>
      <c r="N17" s="61"/>
      <c r="O17" s="61">
        <f t="shared" si="3"/>
        <v>54.041399999999996</v>
      </c>
      <c r="P17" s="34" t="s">
        <v>369</v>
      </c>
    </row>
    <row r="18" spans="1:16" ht="15">
      <c r="A18" s="57">
        <v>16</v>
      </c>
      <c r="B18" s="73" t="s">
        <v>272</v>
      </c>
      <c r="C18" s="80" t="s">
        <v>248</v>
      </c>
      <c r="D18" s="57">
        <v>2018</v>
      </c>
      <c r="E18" s="57" t="s">
        <v>273</v>
      </c>
      <c r="F18" s="82"/>
      <c r="G18" s="57"/>
      <c r="H18" s="61">
        <f>VLOOKUP(B18,[4]学业奖学金课业成绩!$B:$E,2,0)</f>
        <v>78.099999999999994</v>
      </c>
      <c r="I18" s="61">
        <f t="shared" si="0"/>
        <v>50.765000000000001</v>
      </c>
      <c r="J18" s="61">
        <f>VLOOKUP(B18,[4]学业奖学金课业成绩!$B:$E,3,0)</f>
        <v>75.322999999999993</v>
      </c>
      <c r="K18" s="61">
        <f t="shared" si="1"/>
        <v>26.363049999999998</v>
      </c>
      <c r="L18" s="61">
        <f t="shared" si="2"/>
        <v>53.989635</v>
      </c>
      <c r="M18" s="61"/>
      <c r="N18" s="61"/>
      <c r="O18" s="61">
        <f t="shared" si="3"/>
        <v>53.989635</v>
      </c>
      <c r="P18" s="34" t="s">
        <v>369</v>
      </c>
    </row>
    <row r="19" spans="1:16" ht="15">
      <c r="A19" s="57">
        <v>17</v>
      </c>
      <c r="B19" s="73" t="s">
        <v>274</v>
      </c>
      <c r="C19" s="80" t="s">
        <v>248</v>
      </c>
      <c r="D19" s="57">
        <v>2018</v>
      </c>
      <c r="E19" s="57" t="s">
        <v>251</v>
      </c>
      <c r="F19" s="82"/>
      <c r="G19" s="57"/>
      <c r="H19" s="61">
        <f>VLOOKUP(B19,[4]学业奖学金课业成绩!$B:$E,2,0)</f>
        <v>79.088999999999999</v>
      </c>
      <c r="I19" s="61">
        <f t="shared" si="0"/>
        <v>51.407850000000003</v>
      </c>
      <c r="J19" s="61">
        <f>VLOOKUP(B19,[4]学业奖学金课业成绩!$B:$E,3,0)</f>
        <v>73.369</v>
      </c>
      <c r="K19" s="61">
        <f t="shared" si="1"/>
        <v>25.67915</v>
      </c>
      <c r="L19" s="61">
        <f t="shared" si="2"/>
        <v>53.960900000000002</v>
      </c>
      <c r="M19" s="61"/>
      <c r="N19" s="61"/>
      <c r="O19" s="61">
        <f t="shared" si="3"/>
        <v>53.960900000000002</v>
      </c>
      <c r="P19" s="34" t="s">
        <v>369</v>
      </c>
    </row>
    <row r="20" spans="1:16" ht="15">
      <c r="A20" s="57">
        <v>18</v>
      </c>
      <c r="B20" s="73" t="s">
        <v>275</v>
      </c>
      <c r="C20" s="80" t="s">
        <v>248</v>
      </c>
      <c r="D20" s="57">
        <v>2018</v>
      </c>
      <c r="E20" s="57" t="s">
        <v>276</v>
      </c>
      <c r="F20" s="82"/>
      <c r="G20" s="57"/>
      <c r="H20" s="61">
        <f>VLOOKUP(B20,[4]学业奖学金课业成绩!$B:$E,2,0)</f>
        <v>78.510999999999996</v>
      </c>
      <c r="I20" s="61">
        <f t="shared" si="0"/>
        <v>51.032150000000001</v>
      </c>
      <c r="J20" s="61">
        <f>VLOOKUP(B20,[4]学业奖学金课业成绩!$B:$E,3,0)</f>
        <v>73.492000000000004</v>
      </c>
      <c r="K20" s="61">
        <f t="shared" si="1"/>
        <v>25.722200000000001</v>
      </c>
      <c r="L20" s="61">
        <f t="shared" si="2"/>
        <v>53.728045000000002</v>
      </c>
      <c r="M20" s="61"/>
      <c r="N20" s="61"/>
      <c r="O20" s="61">
        <f t="shared" si="3"/>
        <v>53.728045000000002</v>
      </c>
      <c r="P20" s="34" t="s">
        <v>369</v>
      </c>
    </row>
    <row r="21" spans="1:16" s="1" customFormat="1" ht="15">
      <c r="A21" s="57">
        <v>19</v>
      </c>
      <c r="B21" s="57" t="s">
        <v>277</v>
      </c>
      <c r="C21" s="40" t="s">
        <v>278</v>
      </c>
      <c r="D21" s="40">
        <v>2018</v>
      </c>
      <c r="E21" s="57" t="s">
        <v>257</v>
      </c>
      <c r="F21" s="83"/>
      <c r="G21" s="40"/>
      <c r="H21" s="57">
        <v>78.435000000000002</v>
      </c>
      <c r="I21" s="40">
        <f t="shared" si="0"/>
        <v>50.982750000000003</v>
      </c>
      <c r="J21" s="57">
        <v>73.28</v>
      </c>
      <c r="K21" s="40">
        <f t="shared" si="1"/>
        <v>25.648</v>
      </c>
      <c r="L21" s="61">
        <f t="shared" si="2"/>
        <v>53.641525000000001</v>
      </c>
      <c r="M21" s="43"/>
      <c r="N21" s="43"/>
      <c r="O21" s="61">
        <f t="shared" si="3"/>
        <v>53.641525000000001</v>
      </c>
      <c r="P21" s="34" t="s">
        <v>369</v>
      </c>
    </row>
    <row r="22" spans="1:16" ht="15">
      <c r="A22" s="57">
        <v>20</v>
      </c>
      <c r="B22" s="73" t="s">
        <v>279</v>
      </c>
      <c r="C22" s="80" t="s">
        <v>248</v>
      </c>
      <c r="D22" s="57">
        <v>2018</v>
      </c>
      <c r="E22" s="57" t="s">
        <v>262</v>
      </c>
      <c r="F22" s="82"/>
      <c r="G22" s="57"/>
      <c r="H22" s="61">
        <f>VLOOKUP(B22,[4]学业奖学金课业成绩!$B:$E,2,0)</f>
        <v>77.322000000000003</v>
      </c>
      <c r="I22" s="61">
        <f t="shared" si="0"/>
        <v>50.259300000000003</v>
      </c>
      <c r="J22" s="61">
        <f>VLOOKUP(B22,[4]学业奖学金课业成绩!$B:$E,3,0)</f>
        <v>75.164000000000001</v>
      </c>
      <c r="K22" s="61">
        <f t="shared" si="1"/>
        <v>26.307399999999998</v>
      </c>
      <c r="L22" s="61">
        <f t="shared" si="2"/>
        <v>53.596689999999995</v>
      </c>
      <c r="M22" s="61"/>
      <c r="N22" s="61"/>
      <c r="O22" s="61">
        <f t="shared" si="3"/>
        <v>53.596689999999995</v>
      </c>
      <c r="P22" s="34" t="s">
        <v>369</v>
      </c>
    </row>
    <row r="23" spans="1:16" ht="15">
      <c r="A23" s="57">
        <v>21</v>
      </c>
      <c r="B23" s="73" t="s">
        <v>280</v>
      </c>
      <c r="C23" s="80" t="s">
        <v>248</v>
      </c>
      <c r="D23" s="57">
        <v>2018</v>
      </c>
      <c r="E23" s="57" t="s">
        <v>276</v>
      </c>
      <c r="F23" s="82"/>
      <c r="G23" s="57"/>
      <c r="H23" s="61">
        <f>VLOOKUP(B23,[4]学业奖学金课业成绩!$B:$E,2,0)</f>
        <v>77.400000000000006</v>
      </c>
      <c r="I23" s="61">
        <f t="shared" si="0"/>
        <v>50.31</v>
      </c>
      <c r="J23" s="61">
        <f>VLOOKUP(B23,[4]学业奖学金课业成绩!$B:$E,3,0)</f>
        <v>74.909000000000006</v>
      </c>
      <c r="K23" s="61">
        <f t="shared" si="1"/>
        <v>26.218150000000001</v>
      </c>
      <c r="L23" s="61">
        <f t="shared" si="2"/>
        <v>53.569705000000006</v>
      </c>
      <c r="M23" s="61"/>
      <c r="N23" s="61"/>
      <c r="O23" s="61">
        <f t="shared" si="3"/>
        <v>53.569705000000006</v>
      </c>
      <c r="P23" s="34" t="s">
        <v>369</v>
      </c>
    </row>
    <row r="24" spans="1:16" ht="15">
      <c r="A24" s="57">
        <v>22</v>
      </c>
      <c r="B24" s="73" t="s">
        <v>281</v>
      </c>
      <c r="C24" s="80" t="s">
        <v>248</v>
      </c>
      <c r="D24" s="57">
        <v>2018</v>
      </c>
      <c r="E24" s="57" t="s">
        <v>282</v>
      </c>
      <c r="F24" s="82"/>
      <c r="G24" s="57"/>
      <c r="H24" s="61">
        <f>VLOOKUP(B24,[4]学业奖学金课业成绩!$B:$E,2,0)</f>
        <v>78.122</v>
      </c>
      <c r="I24" s="61">
        <f t="shared" si="0"/>
        <v>50.779299999999999</v>
      </c>
      <c r="J24" s="61">
        <f>VLOOKUP(B24,[4]学业奖学金课业成绩!$B:$E,3,0)</f>
        <v>73.385000000000005</v>
      </c>
      <c r="K24" s="61">
        <f t="shared" si="1"/>
        <v>25.684750000000001</v>
      </c>
      <c r="L24" s="61">
        <f t="shared" si="2"/>
        <v>53.524834999999996</v>
      </c>
      <c r="M24" s="61"/>
      <c r="N24" s="61"/>
      <c r="O24" s="61">
        <f t="shared" si="3"/>
        <v>53.524834999999996</v>
      </c>
      <c r="P24" s="34" t="s">
        <v>369</v>
      </c>
    </row>
    <row r="25" spans="1:16" ht="15">
      <c r="A25" s="57">
        <v>23</v>
      </c>
      <c r="B25" s="73" t="s">
        <v>283</v>
      </c>
      <c r="C25" s="80" t="s">
        <v>248</v>
      </c>
      <c r="D25" s="57">
        <v>2018</v>
      </c>
      <c r="E25" s="57" t="s">
        <v>276</v>
      </c>
      <c r="F25" s="82"/>
      <c r="G25" s="57"/>
      <c r="H25" s="61">
        <f>VLOOKUP(B25,[4]学业奖学金课业成绩!$B:$E,2,0)</f>
        <v>76.944000000000003</v>
      </c>
      <c r="I25" s="61">
        <f t="shared" si="0"/>
        <v>50.013600000000004</v>
      </c>
      <c r="J25" s="61">
        <f>VLOOKUP(B25,[4]学业奖学金课业成绩!$B:$E,3,0)</f>
        <v>74.218000000000004</v>
      </c>
      <c r="K25" s="61">
        <f t="shared" si="1"/>
        <v>25.976299999999998</v>
      </c>
      <c r="L25" s="61">
        <f t="shared" si="2"/>
        <v>53.192930000000004</v>
      </c>
      <c r="M25" s="61"/>
      <c r="N25" s="61"/>
      <c r="O25" s="61">
        <f t="shared" si="3"/>
        <v>53.192930000000004</v>
      </c>
      <c r="P25" s="34" t="s">
        <v>369</v>
      </c>
    </row>
    <row r="26" spans="1:16" ht="15">
      <c r="A26" s="57">
        <v>24</v>
      </c>
      <c r="B26" s="73" t="s">
        <v>284</v>
      </c>
      <c r="C26" s="80" t="s">
        <v>248</v>
      </c>
      <c r="D26" s="57">
        <v>2018</v>
      </c>
      <c r="E26" s="57" t="s">
        <v>249</v>
      </c>
      <c r="F26" s="82"/>
      <c r="G26" s="57"/>
      <c r="H26" s="61">
        <f>VLOOKUP(B26,[4]学业奖学金课业成绩!$B:$E,2,0)</f>
        <v>77.466999999999999</v>
      </c>
      <c r="I26" s="61">
        <f t="shared" si="0"/>
        <v>50.353549999999998</v>
      </c>
      <c r="J26" s="61">
        <f>VLOOKUP(B26,[4]学业奖学金课业成绩!$B:$E,3,0)</f>
        <v>72.236000000000004</v>
      </c>
      <c r="K26" s="61">
        <f t="shared" si="1"/>
        <v>25.282599999999999</v>
      </c>
      <c r="L26" s="61">
        <f t="shared" si="2"/>
        <v>52.945304999999998</v>
      </c>
      <c r="M26" s="61"/>
      <c r="N26" s="61"/>
      <c r="O26" s="61">
        <f t="shared" si="3"/>
        <v>52.945304999999998</v>
      </c>
      <c r="P26" s="34" t="s">
        <v>369</v>
      </c>
    </row>
    <row r="27" spans="1:16" ht="15">
      <c r="A27" s="57">
        <v>25</v>
      </c>
      <c r="B27" s="73" t="s">
        <v>285</v>
      </c>
      <c r="C27" s="80" t="s">
        <v>248</v>
      </c>
      <c r="D27" s="57">
        <v>2018</v>
      </c>
      <c r="E27" s="57" t="s">
        <v>273</v>
      </c>
      <c r="F27" s="82"/>
      <c r="G27" s="57"/>
      <c r="H27" s="61">
        <f>VLOOKUP(B27,[4]学业奖学金课业成绩!$B:$E,2,0)</f>
        <v>76.278000000000006</v>
      </c>
      <c r="I27" s="61">
        <f t="shared" si="0"/>
        <v>49.580700000000007</v>
      </c>
      <c r="J27" s="61">
        <f>VLOOKUP(B27,[4]学业奖学金课业成绩!$B:$E,3,0)</f>
        <v>72.015000000000001</v>
      </c>
      <c r="K27" s="61">
        <f t="shared" si="1"/>
        <v>25.205249999999999</v>
      </c>
      <c r="L27" s="61">
        <f t="shared" si="2"/>
        <v>52.350165000000004</v>
      </c>
      <c r="M27" s="61"/>
      <c r="N27" s="61"/>
      <c r="O27" s="61">
        <f t="shared" si="3"/>
        <v>52.350165000000004</v>
      </c>
      <c r="P27" s="34" t="s">
        <v>370</v>
      </c>
    </row>
    <row r="28" spans="1:16" ht="15">
      <c r="A28" s="57">
        <v>26</v>
      </c>
      <c r="B28" s="57" t="s">
        <v>286</v>
      </c>
      <c r="C28" s="40" t="s">
        <v>278</v>
      </c>
      <c r="D28" s="40">
        <v>2018</v>
      </c>
      <c r="E28" s="57" t="s">
        <v>266</v>
      </c>
      <c r="F28" s="83"/>
      <c r="G28" s="40"/>
      <c r="H28" s="57">
        <v>75.811999999999998</v>
      </c>
      <c r="I28" s="40">
        <f t="shared" si="0"/>
        <v>49.277799999999999</v>
      </c>
      <c r="J28" s="57">
        <v>72.319999999999993</v>
      </c>
      <c r="K28" s="40">
        <f t="shared" si="1"/>
        <v>25.311999999999998</v>
      </c>
      <c r="L28" s="61">
        <f t="shared" si="2"/>
        <v>52.212859999999992</v>
      </c>
      <c r="M28" s="43"/>
      <c r="N28" s="43"/>
      <c r="O28" s="61">
        <f t="shared" si="3"/>
        <v>52.212859999999992</v>
      </c>
      <c r="P28" s="34" t="s">
        <v>370</v>
      </c>
    </row>
    <row r="29" spans="1:16" ht="15">
      <c r="A29" s="57">
        <v>27</v>
      </c>
      <c r="B29" s="73" t="s">
        <v>287</v>
      </c>
      <c r="C29" s="80" t="s">
        <v>248</v>
      </c>
      <c r="D29" s="57">
        <v>2018</v>
      </c>
      <c r="E29" s="57" t="s">
        <v>251</v>
      </c>
      <c r="F29" s="82"/>
      <c r="G29" s="57"/>
      <c r="H29" s="61">
        <f>VLOOKUP(B29,[4]学业奖学金课业成绩!$B:$E,2,0)</f>
        <v>75.888999999999996</v>
      </c>
      <c r="I29" s="61">
        <f t="shared" si="0"/>
        <v>49.327849999999998</v>
      </c>
      <c r="J29" s="61">
        <f>VLOOKUP(B29,[4]学业奖学金课业成绩!$B:$E,3,0)</f>
        <v>72.046000000000006</v>
      </c>
      <c r="K29" s="61">
        <f t="shared" si="1"/>
        <v>25.216100000000001</v>
      </c>
      <c r="L29" s="61">
        <f t="shared" si="2"/>
        <v>52.180764999999994</v>
      </c>
      <c r="M29" s="61"/>
      <c r="N29" s="61"/>
      <c r="O29" s="61">
        <f t="shared" si="3"/>
        <v>52.180764999999994</v>
      </c>
      <c r="P29" s="34" t="s">
        <v>370</v>
      </c>
    </row>
    <row r="30" spans="1:16" ht="15">
      <c r="A30" s="57">
        <v>28</v>
      </c>
      <c r="B30" s="57" t="s">
        <v>288</v>
      </c>
      <c r="C30" s="40" t="s">
        <v>278</v>
      </c>
      <c r="D30" s="40">
        <v>2018</v>
      </c>
      <c r="E30" s="57" t="s">
        <v>273</v>
      </c>
      <c r="F30" s="83"/>
      <c r="G30" s="40"/>
      <c r="H30" s="57">
        <v>73.834999999999994</v>
      </c>
      <c r="I30" s="40">
        <f t="shared" si="0"/>
        <v>47.992750000000001</v>
      </c>
      <c r="J30" s="57">
        <v>73.33</v>
      </c>
      <c r="K30" s="40">
        <f t="shared" si="1"/>
        <v>25.665499999999998</v>
      </c>
      <c r="L30" s="61">
        <f t="shared" si="2"/>
        <v>51.560774999999992</v>
      </c>
      <c r="M30" s="43"/>
      <c r="N30" s="43"/>
      <c r="O30" s="61">
        <f t="shared" si="3"/>
        <v>51.560774999999992</v>
      </c>
      <c r="P30" s="34" t="s">
        <v>370</v>
      </c>
    </row>
    <row r="31" spans="1:16" ht="15">
      <c r="A31" s="57">
        <v>29</v>
      </c>
      <c r="B31" s="73" t="s">
        <v>289</v>
      </c>
      <c r="C31" s="80" t="s">
        <v>248</v>
      </c>
      <c r="D31" s="57">
        <v>2018</v>
      </c>
      <c r="E31" s="57" t="s">
        <v>290</v>
      </c>
      <c r="F31" s="82"/>
      <c r="G31" s="57"/>
      <c r="H31" s="61">
        <f>VLOOKUP(B31,[4]学业奖学金课业成绩!$B:$E,2,0)</f>
        <v>73.843999999999994</v>
      </c>
      <c r="I31" s="61">
        <f t="shared" si="0"/>
        <v>47.998599999999996</v>
      </c>
      <c r="J31" s="61">
        <f>VLOOKUP(B31,[4]学业奖学金课业成绩!$B:$E,3,0)</f>
        <v>71.909000000000006</v>
      </c>
      <c r="K31" s="61">
        <f t="shared" si="1"/>
        <v>25.168150000000001</v>
      </c>
      <c r="L31" s="61">
        <f t="shared" si="2"/>
        <v>51.21672499999999</v>
      </c>
      <c r="M31" s="61"/>
      <c r="N31" s="61"/>
      <c r="O31" s="61">
        <f t="shared" si="3"/>
        <v>51.21672499999999</v>
      </c>
      <c r="P31" s="34" t="s">
        <v>370</v>
      </c>
    </row>
    <row r="32" spans="1:16" ht="15">
      <c r="A32" s="57">
        <v>30</v>
      </c>
      <c r="B32" s="57" t="s">
        <v>291</v>
      </c>
      <c r="C32" s="40" t="s">
        <v>278</v>
      </c>
      <c r="D32" s="40">
        <v>2018</v>
      </c>
      <c r="E32" s="57" t="s">
        <v>290</v>
      </c>
      <c r="F32" s="83"/>
      <c r="G32" s="40"/>
      <c r="H32" s="57">
        <v>73.481999999999999</v>
      </c>
      <c r="I32" s="40">
        <f t="shared" si="0"/>
        <v>47.763300000000001</v>
      </c>
      <c r="J32" s="57">
        <v>71.040000000000006</v>
      </c>
      <c r="K32" s="40">
        <f t="shared" si="1"/>
        <v>24.864000000000001</v>
      </c>
      <c r="L32" s="61">
        <f t="shared" si="2"/>
        <v>50.839109999999998</v>
      </c>
      <c r="M32" s="43"/>
      <c r="N32" s="43"/>
      <c r="O32" s="61">
        <f t="shared" si="3"/>
        <v>50.839109999999998</v>
      </c>
      <c r="P32" s="34" t="s">
        <v>370</v>
      </c>
    </row>
    <row r="33" spans="1:17" ht="57">
      <c r="A33" s="57">
        <v>31</v>
      </c>
      <c r="B33" s="73" t="s">
        <v>292</v>
      </c>
      <c r="C33" s="80" t="s">
        <v>248</v>
      </c>
      <c r="D33" s="57">
        <v>2018</v>
      </c>
      <c r="E33" s="57" t="s">
        <v>282</v>
      </c>
      <c r="F33" s="95" t="s">
        <v>331</v>
      </c>
      <c r="G33" s="94">
        <v>0.2</v>
      </c>
      <c r="H33" s="61">
        <f>VLOOKUP(B33,[4]学业奖学金课业成绩!$B:$E,2,0)</f>
        <v>75.843999999999994</v>
      </c>
      <c r="I33" s="61">
        <f t="shared" si="0"/>
        <v>49.2986</v>
      </c>
      <c r="J33" s="61">
        <f>VLOOKUP(B33,[4]学业奖学金课业成绩!$B:$E,3,0)</f>
        <v>61.545000000000002</v>
      </c>
      <c r="K33" s="61">
        <f t="shared" si="1"/>
        <v>21.540749999999999</v>
      </c>
      <c r="L33" s="61">
        <f t="shared" si="2"/>
        <v>49.587544999999992</v>
      </c>
      <c r="M33" s="61"/>
      <c r="N33" s="61"/>
      <c r="O33" s="61">
        <f t="shared" si="3"/>
        <v>49.787544999999994</v>
      </c>
      <c r="P33" s="34" t="s">
        <v>370</v>
      </c>
    </row>
    <row r="34" spans="1:17" ht="15">
      <c r="A34" s="57">
        <v>32</v>
      </c>
      <c r="B34" s="57" t="s">
        <v>293</v>
      </c>
      <c r="C34" s="40" t="s">
        <v>278</v>
      </c>
      <c r="D34" s="40">
        <v>2018</v>
      </c>
      <c r="E34" s="57" t="s">
        <v>290</v>
      </c>
      <c r="F34" s="83"/>
      <c r="G34" s="40"/>
      <c r="H34" s="57">
        <v>66.376470589999997</v>
      </c>
      <c r="I34" s="40">
        <f t="shared" si="0"/>
        <v>43.144705883500002</v>
      </c>
      <c r="J34" s="57">
        <v>69.78</v>
      </c>
      <c r="K34" s="40">
        <f t="shared" si="1"/>
        <v>24.422999999999998</v>
      </c>
      <c r="L34" s="61">
        <f t="shared" si="2"/>
        <v>47.297394118449994</v>
      </c>
      <c r="M34" s="43"/>
      <c r="N34" s="43"/>
      <c r="O34" s="61">
        <f t="shared" si="3"/>
        <v>47.297394118449994</v>
      </c>
      <c r="P34" s="40"/>
    </row>
    <row r="35" spans="1:17" ht="15">
      <c r="A35" s="57">
        <v>33</v>
      </c>
      <c r="B35" s="57" t="s">
        <v>294</v>
      </c>
      <c r="C35" s="40" t="s">
        <v>278</v>
      </c>
      <c r="D35" s="40">
        <v>2018</v>
      </c>
      <c r="E35" s="57" t="s">
        <v>260</v>
      </c>
      <c r="F35" s="83"/>
      <c r="G35" s="40"/>
      <c r="H35" s="57">
        <v>65.376470589999997</v>
      </c>
      <c r="I35" s="40">
        <f t="shared" si="0"/>
        <v>42.494705883499996</v>
      </c>
      <c r="J35" s="57">
        <v>69.2</v>
      </c>
      <c r="K35" s="40">
        <f t="shared" si="1"/>
        <v>24.22</v>
      </c>
      <c r="L35" s="61">
        <f t="shared" si="2"/>
        <v>46.700294118449989</v>
      </c>
      <c r="M35" s="43"/>
      <c r="N35" s="43"/>
      <c r="O35" s="61">
        <f t="shared" si="3"/>
        <v>46.700294118449989</v>
      </c>
      <c r="P35" s="40"/>
      <c r="Q35" s="2" t="s">
        <v>15</v>
      </c>
    </row>
    <row r="36" spans="1:17" ht="15">
      <c r="A36" s="57">
        <v>34</v>
      </c>
      <c r="B36" s="57" t="s">
        <v>295</v>
      </c>
      <c r="C36" s="40" t="s">
        <v>278</v>
      </c>
      <c r="D36" s="40">
        <v>2018</v>
      </c>
      <c r="E36" s="57" t="s">
        <v>290</v>
      </c>
      <c r="F36" s="83"/>
      <c r="G36" s="40"/>
      <c r="H36" s="57">
        <v>63.705882350000003</v>
      </c>
      <c r="I36" s="40">
        <f t="shared" si="0"/>
        <v>41.408823527500005</v>
      </c>
      <c r="J36" s="57">
        <v>52.3</v>
      </c>
      <c r="K36" s="40">
        <f t="shared" si="1"/>
        <v>18.304999999999996</v>
      </c>
      <c r="L36" s="61">
        <f t="shared" si="2"/>
        <v>41.799676469249995</v>
      </c>
      <c r="M36" s="43"/>
      <c r="N36" s="43"/>
      <c r="O36" s="61">
        <f t="shared" si="3"/>
        <v>41.799676469249995</v>
      </c>
      <c r="P36" s="40"/>
    </row>
    <row r="37" spans="1:17" ht="15">
      <c r="A37" s="57">
        <v>35</v>
      </c>
      <c r="B37" s="57" t="s">
        <v>296</v>
      </c>
      <c r="C37" s="40" t="s">
        <v>278</v>
      </c>
      <c r="D37" s="40">
        <v>2018</v>
      </c>
      <c r="E37" s="57"/>
      <c r="F37" s="83"/>
      <c r="G37" s="40"/>
      <c r="H37" s="57">
        <v>0</v>
      </c>
      <c r="I37" s="40">
        <f t="shared" si="0"/>
        <v>0</v>
      </c>
      <c r="J37" s="57">
        <v>0</v>
      </c>
      <c r="K37" s="40">
        <f t="shared" si="1"/>
        <v>0</v>
      </c>
      <c r="L37" s="61">
        <f t="shared" si="2"/>
        <v>0</v>
      </c>
      <c r="M37" s="43"/>
      <c r="N37" s="43"/>
      <c r="O37" s="61">
        <f t="shared" si="3"/>
        <v>0</v>
      </c>
      <c r="P37" s="40"/>
    </row>
  </sheetData>
  <autoFilter ref="A2:P37">
    <sortState ref="A2:P37">
      <sortCondition descending="1" ref="O2"/>
    </sortState>
  </autoFilter>
  <sortState ref="A3:Q37">
    <sortCondition descending="1" ref="O2"/>
  </sortState>
  <mergeCells count="1">
    <mergeCell ref="A1:O1"/>
  </mergeCells>
  <phoneticPr fontId="10" type="noConversion"/>
  <pageMargins left="0.75" right="0.75" top="1" bottom="1" header="0.51180555555555596" footer="0.51180555555555596"/>
  <pageSetup paperSize="9" orientation="portrait"/>
</worksheet>
</file>

<file path=xl/worksheets/sheet6.xml><?xml version="1.0" encoding="utf-8"?>
<worksheet xmlns="http://schemas.openxmlformats.org/spreadsheetml/2006/main" xmlns:r="http://schemas.openxmlformats.org/officeDocument/2006/relationships">
  <dimension ref="A1:P31"/>
  <sheetViews>
    <sheetView tabSelected="1" zoomScale="80" zoomScaleNormal="80" workbookViewId="0">
      <selection activeCell="A28" sqref="A28:XFD28"/>
    </sheetView>
  </sheetViews>
  <sheetFormatPr defaultColWidth="9" defaultRowHeight="14.25"/>
  <cols>
    <col min="1" max="1" width="9.25" style="1" customWidth="1"/>
    <col min="2" max="5" width="9.25" style="2" customWidth="1"/>
    <col min="6" max="6" width="25.375" style="2" customWidth="1"/>
    <col min="7" max="7" width="15" style="3" customWidth="1"/>
    <col min="8" max="8" width="15" style="4" customWidth="1"/>
    <col min="9" max="9" width="11.5" style="4" customWidth="1"/>
    <col min="10" max="10" width="15" style="4" customWidth="1"/>
    <col min="11" max="11" width="11.5" style="4" customWidth="1"/>
    <col min="12" max="12" width="17" style="4" customWidth="1"/>
    <col min="13" max="13" width="10.125" style="4" customWidth="1"/>
    <col min="14" max="14" width="9.125" style="4" customWidth="1"/>
    <col min="15" max="15" width="9.25" style="4" customWidth="1"/>
    <col min="16" max="16" width="9.25" style="1" customWidth="1"/>
    <col min="17" max="18" width="9" style="2"/>
    <col min="19" max="19" width="9" style="2" customWidth="1"/>
    <col min="20" max="16384" width="9" style="2"/>
  </cols>
  <sheetData>
    <row r="1" spans="1:16" ht="20.25">
      <c r="A1" s="106" t="s">
        <v>0</v>
      </c>
      <c r="B1" s="107"/>
      <c r="C1" s="107"/>
      <c r="D1" s="107"/>
      <c r="E1" s="107"/>
      <c r="F1" s="107"/>
      <c r="G1" s="107"/>
      <c r="H1" s="107"/>
      <c r="I1" s="107"/>
      <c r="J1" s="107"/>
      <c r="K1" s="107"/>
      <c r="L1" s="107"/>
      <c r="M1" s="107"/>
      <c r="N1" s="107"/>
      <c r="O1" s="108"/>
    </row>
    <row r="2" spans="1:16" ht="71.25">
      <c r="A2" s="5" t="s">
        <v>1</v>
      </c>
      <c r="B2" s="6" t="s">
        <v>2</v>
      </c>
      <c r="C2" s="6" t="s">
        <v>3</v>
      </c>
      <c r="D2" s="6" t="s">
        <v>4</v>
      </c>
      <c r="E2" s="6" t="s">
        <v>5</v>
      </c>
      <c r="F2" s="6" t="s">
        <v>6</v>
      </c>
      <c r="G2" s="7" t="s">
        <v>362</v>
      </c>
      <c r="H2" s="8" t="s">
        <v>7</v>
      </c>
      <c r="I2" s="9">
        <v>0.65</v>
      </c>
      <c r="J2" s="9" t="s">
        <v>8</v>
      </c>
      <c r="K2" s="9">
        <v>0.35</v>
      </c>
      <c r="L2" s="9" t="s">
        <v>363</v>
      </c>
      <c r="M2" s="9" t="s">
        <v>9</v>
      </c>
      <c r="N2" s="9" t="s">
        <v>10</v>
      </c>
      <c r="O2" s="9" t="s">
        <v>11</v>
      </c>
      <c r="P2" s="5" t="s">
        <v>12</v>
      </c>
    </row>
    <row r="3" spans="1:16" ht="15">
      <c r="A3" s="42">
        <v>1</v>
      </c>
      <c r="B3" s="42" t="s">
        <v>297</v>
      </c>
      <c r="C3" s="40" t="s">
        <v>298</v>
      </c>
      <c r="D3" s="40">
        <v>2018</v>
      </c>
      <c r="E3" s="42" t="str">
        <f>VLOOKUP(B3,[3]交通学院2018级硕士花名册!$C:$D,2,0)</f>
        <v>周骞</v>
      </c>
      <c r="F3" s="40"/>
      <c r="G3" s="86"/>
      <c r="H3" s="42">
        <v>82.753</v>
      </c>
      <c r="I3" s="78">
        <f t="shared" ref="I3:I31" si="0">0.65*H3</f>
        <v>53.789450000000002</v>
      </c>
      <c r="J3" s="42">
        <v>70.5</v>
      </c>
      <c r="K3" s="78">
        <f t="shared" ref="K3:K31" si="1">0.35*J3</f>
        <v>24.674999999999997</v>
      </c>
      <c r="L3" s="78">
        <f t="shared" ref="L3:L31" si="2">(I3+K3)*0.7</f>
        <v>54.925114999999998</v>
      </c>
      <c r="M3" s="78"/>
      <c r="N3" s="78"/>
      <c r="O3" s="78">
        <f t="shared" ref="O3:O31" si="3">G3+L3+N3</f>
        <v>54.925114999999998</v>
      </c>
      <c r="P3" s="34" t="s">
        <v>374</v>
      </c>
    </row>
    <row r="4" spans="1:16" ht="15">
      <c r="A4" s="42">
        <v>2</v>
      </c>
      <c r="B4" s="42" t="s">
        <v>301</v>
      </c>
      <c r="C4" s="40" t="s">
        <v>298</v>
      </c>
      <c r="D4" s="40">
        <v>2018</v>
      </c>
      <c r="E4" s="42" t="str">
        <f>VLOOKUP(B4,[3]交通学院2018级硕士花名册!$C:$D,2,0)</f>
        <v>黄益绍</v>
      </c>
      <c r="F4" s="88"/>
      <c r="G4" s="86"/>
      <c r="H4" s="42">
        <v>79.233000000000004</v>
      </c>
      <c r="I4" s="78">
        <f t="shared" si="0"/>
        <v>51.501450000000006</v>
      </c>
      <c r="J4" s="42">
        <v>75.319999999999993</v>
      </c>
      <c r="K4" s="78">
        <f t="shared" si="1"/>
        <v>26.361999999999995</v>
      </c>
      <c r="L4" s="78">
        <f t="shared" si="2"/>
        <v>54.504414999999995</v>
      </c>
      <c r="M4" s="49"/>
      <c r="N4" s="78"/>
      <c r="O4" s="78">
        <f t="shared" si="3"/>
        <v>54.504414999999995</v>
      </c>
      <c r="P4" s="34" t="s">
        <v>374</v>
      </c>
    </row>
    <row r="5" spans="1:16" ht="15">
      <c r="A5" s="42">
        <v>3</v>
      </c>
      <c r="B5" s="42" t="s">
        <v>302</v>
      </c>
      <c r="C5" s="40" t="s">
        <v>298</v>
      </c>
      <c r="D5" s="40">
        <v>2018</v>
      </c>
      <c r="E5" s="42" t="str">
        <f>VLOOKUP(B5,[3]交通学院2018级硕士花名册!$C:$D,2,0)</f>
        <v>卢守峰</v>
      </c>
      <c r="F5" s="88"/>
      <c r="G5" s="86"/>
      <c r="H5" s="42">
        <v>80.400000000000006</v>
      </c>
      <c r="I5" s="78">
        <f t="shared" si="0"/>
        <v>52.260000000000005</v>
      </c>
      <c r="J5" s="42">
        <v>73.117000000000004</v>
      </c>
      <c r="K5" s="78">
        <f t="shared" si="1"/>
        <v>25.590949999999999</v>
      </c>
      <c r="L5" s="78">
        <f t="shared" si="2"/>
        <v>54.495665000000002</v>
      </c>
      <c r="M5" s="39"/>
      <c r="N5" s="78"/>
      <c r="O5" s="78">
        <f t="shared" si="3"/>
        <v>54.495665000000002</v>
      </c>
      <c r="P5" s="34" t="s">
        <v>374</v>
      </c>
    </row>
    <row r="6" spans="1:16" ht="15">
      <c r="A6" s="42">
        <v>4</v>
      </c>
      <c r="B6" s="42" t="s">
        <v>299</v>
      </c>
      <c r="C6" s="40" t="s">
        <v>298</v>
      </c>
      <c r="D6" s="40">
        <v>2018</v>
      </c>
      <c r="E6" s="42" t="str">
        <f>VLOOKUP(B6,[3]交通学院2018级硕士花名册!$C:$D,2,0)</f>
        <v>王正武</v>
      </c>
      <c r="F6" s="39"/>
      <c r="G6" s="86"/>
      <c r="H6" s="42">
        <v>80.129000000000005</v>
      </c>
      <c r="I6" s="78">
        <f t="shared" si="0"/>
        <v>52.083850000000005</v>
      </c>
      <c r="J6" s="42">
        <v>73.53</v>
      </c>
      <c r="K6" s="78">
        <f t="shared" si="1"/>
        <v>25.735499999999998</v>
      </c>
      <c r="L6" s="78">
        <f t="shared" si="2"/>
        <v>54.473544999999994</v>
      </c>
      <c r="M6" s="87"/>
      <c r="N6" s="78"/>
      <c r="O6" s="78">
        <f t="shared" si="3"/>
        <v>54.473544999999994</v>
      </c>
      <c r="P6" s="34" t="s">
        <v>374</v>
      </c>
    </row>
    <row r="7" spans="1:16" ht="55.5">
      <c r="A7" s="42">
        <v>5</v>
      </c>
      <c r="B7" s="42" t="s">
        <v>303</v>
      </c>
      <c r="C7" s="40" t="s">
        <v>304</v>
      </c>
      <c r="D7" s="40">
        <v>2018</v>
      </c>
      <c r="E7" s="42" t="str">
        <f>VLOOKUP(B7,[3]交通学院2018级硕士花名册!$C:$D,2,0)</f>
        <v>刘鹏飞</v>
      </c>
      <c r="F7" s="98" t="s">
        <v>340</v>
      </c>
      <c r="G7" s="99">
        <v>0.4</v>
      </c>
      <c r="H7" s="42">
        <v>80.078000000000003</v>
      </c>
      <c r="I7" s="78">
        <f t="shared" si="0"/>
        <v>52.050700000000006</v>
      </c>
      <c r="J7" s="42">
        <v>71.8</v>
      </c>
      <c r="K7" s="78">
        <f t="shared" si="1"/>
        <v>25.13</v>
      </c>
      <c r="L7" s="78">
        <f t="shared" si="2"/>
        <v>54.026489999999995</v>
      </c>
      <c r="M7" s="39"/>
      <c r="N7" s="78"/>
      <c r="O7" s="78">
        <f t="shared" si="3"/>
        <v>54.426489999999994</v>
      </c>
      <c r="P7" s="34" t="s">
        <v>374</v>
      </c>
    </row>
    <row r="8" spans="1:16" ht="55.5" customHeight="1">
      <c r="A8" s="42">
        <v>6</v>
      </c>
      <c r="B8" s="42" t="s">
        <v>305</v>
      </c>
      <c r="C8" s="40" t="s">
        <v>298</v>
      </c>
      <c r="D8" s="40">
        <v>2018</v>
      </c>
      <c r="E8" s="42" t="str">
        <f>VLOOKUP(B8,[3]交通学院2018级硕士花名册!$C:$D,2,0)</f>
        <v>卢守峰</v>
      </c>
      <c r="F8" s="88"/>
      <c r="G8" s="86"/>
      <c r="H8" s="42">
        <v>79.882000000000005</v>
      </c>
      <c r="I8" s="78">
        <f t="shared" si="0"/>
        <v>51.923300000000005</v>
      </c>
      <c r="J8" s="42">
        <v>73.292000000000002</v>
      </c>
      <c r="K8" s="78">
        <f t="shared" si="1"/>
        <v>25.652200000000001</v>
      </c>
      <c r="L8" s="78">
        <f t="shared" si="2"/>
        <v>54.302849999999999</v>
      </c>
      <c r="M8" s="87"/>
      <c r="N8" s="78"/>
      <c r="O8" s="78">
        <f t="shared" si="3"/>
        <v>54.302849999999999</v>
      </c>
      <c r="P8" s="34" t="s">
        <v>374</v>
      </c>
    </row>
    <row r="9" spans="1:16" ht="15">
      <c r="A9" s="42">
        <v>7</v>
      </c>
      <c r="B9" s="42" t="s">
        <v>300</v>
      </c>
      <c r="C9" s="40" t="s">
        <v>298</v>
      </c>
      <c r="D9" s="40">
        <v>2018</v>
      </c>
      <c r="E9" s="42" t="str">
        <f>VLOOKUP(B9,[3]交通学院2018级硕士花名册!$C:$D,2,0)</f>
        <v>龙科军</v>
      </c>
      <c r="F9" s="39"/>
      <c r="G9" s="86"/>
      <c r="H9" s="42">
        <v>79.929000000000002</v>
      </c>
      <c r="I9" s="78">
        <f t="shared" si="0"/>
        <v>51.953850000000003</v>
      </c>
      <c r="J9" s="42">
        <v>71.89</v>
      </c>
      <c r="K9" s="78">
        <f t="shared" si="1"/>
        <v>25.1615</v>
      </c>
      <c r="L9" s="78">
        <f t="shared" si="2"/>
        <v>53.980744999999999</v>
      </c>
      <c r="M9" s="87"/>
      <c r="N9" s="78"/>
      <c r="O9" s="78">
        <f t="shared" si="3"/>
        <v>53.980744999999999</v>
      </c>
      <c r="P9" s="34" t="s">
        <v>374</v>
      </c>
    </row>
    <row r="10" spans="1:16" ht="15">
      <c r="A10" s="42">
        <v>8</v>
      </c>
      <c r="B10" s="42" t="s">
        <v>306</v>
      </c>
      <c r="C10" s="40" t="s">
        <v>298</v>
      </c>
      <c r="D10" s="40">
        <v>2018</v>
      </c>
      <c r="E10" s="42" t="str">
        <f>VLOOKUP(B10,[3]交通学院2018级硕士花名册!$C:$D,2,0)</f>
        <v>吴义虎</v>
      </c>
      <c r="F10" s="88"/>
      <c r="G10" s="86"/>
      <c r="H10" s="42">
        <v>80.105999999999995</v>
      </c>
      <c r="I10" s="78">
        <f t="shared" si="0"/>
        <v>52.068899999999999</v>
      </c>
      <c r="J10" s="42">
        <v>71.41</v>
      </c>
      <c r="K10" s="78">
        <f t="shared" si="1"/>
        <v>24.993499999999997</v>
      </c>
      <c r="L10" s="78">
        <f t="shared" si="2"/>
        <v>53.943679999999993</v>
      </c>
      <c r="M10" s="87"/>
      <c r="N10" s="78"/>
      <c r="O10" s="78">
        <f t="shared" si="3"/>
        <v>53.943679999999993</v>
      </c>
      <c r="P10" s="34" t="s">
        <v>374</v>
      </c>
    </row>
    <row r="11" spans="1:16" ht="15">
      <c r="A11" s="42">
        <v>9</v>
      </c>
      <c r="B11" s="42" t="s">
        <v>307</v>
      </c>
      <c r="C11" s="40" t="s">
        <v>304</v>
      </c>
      <c r="D11" s="40">
        <v>2018</v>
      </c>
      <c r="E11" s="42" t="s">
        <v>308</v>
      </c>
      <c r="F11" s="88"/>
      <c r="G11" s="86"/>
      <c r="H11" s="42">
        <v>80.756</v>
      </c>
      <c r="I11" s="78">
        <f t="shared" si="0"/>
        <v>52.491399999999999</v>
      </c>
      <c r="J11" s="42">
        <v>67.867000000000004</v>
      </c>
      <c r="K11" s="78">
        <f t="shared" si="1"/>
        <v>23.753450000000001</v>
      </c>
      <c r="L11" s="78">
        <f t="shared" si="2"/>
        <v>53.371395</v>
      </c>
      <c r="M11" s="87"/>
      <c r="N11" s="78"/>
      <c r="O11" s="78">
        <f t="shared" si="3"/>
        <v>53.371395</v>
      </c>
      <c r="P11" s="34" t="s">
        <v>374</v>
      </c>
    </row>
    <row r="12" spans="1:16" ht="15">
      <c r="A12" s="42">
        <v>10</v>
      </c>
      <c r="B12" s="42" t="s">
        <v>309</v>
      </c>
      <c r="C12" s="40" t="s">
        <v>298</v>
      </c>
      <c r="D12" s="40">
        <v>2018</v>
      </c>
      <c r="E12" s="42" t="str">
        <f>VLOOKUP(B12,[3]交通学院2018级硕士花名册!$C:$D,2,0)</f>
        <v>黄益绍</v>
      </c>
      <c r="F12" s="88"/>
      <c r="G12" s="86"/>
      <c r="H12" s="42">
        <v>79.811000000000007</v>
      </c>
      <c r="I12" s="78">
        <f t="shared" si="0"/>
        <v>51.877150000000007</v>
      </c>
      <c r="J12" s="42">
        <v>69.599999999999994</v>
      </c>
      <c r="K12" s="78">
        <f t="shared" si="1"/>
        <v>24.359999999999996</v>
      </c>
      <c r="L12" s="78">
        <f t="shared" si="2"/>
        <v>53.366004999999994</v>
      </c>
      <c r="M12" s="87"/>
      <c r="N12" s="78"/>
      <c r="O12" s="78">
        <f t="shared" si="3"/>
        <v>53.366004999999994</v>
      </c>
      <c r="P12" s="34" t="s">
        <v>374</v>
      </c>
    </row>
    <row r="13" spans="1:16" ht="15">
      <c r="A13" s="42">
        <v>11</v>
      </c>
      <c r="B13" s="42" t="s">
        <v>310</v>
      </c>
      <c r="C13" s="40" t="s">
        <v>298</v>
      </c>
      <c r="D13" s="40">
        <v>2018</v>
      </c>
      <c r="E13" s="42" t="str">
        <f>VLOOKUP(B13,[3]交通学院2018级硕士花名册!$C:$D,2,0)</f>
        <v>周和平</v>
      </c>
      <c r="F13" s="88"/>
      <c r="G13" s="86"/>
      <c r="H13" s="42">
        <v>79.352999999999994</v>
      </c>
      <c r="I13" s="78">
        <f t="shared" si="0"/>
        <v>51.579450000000001</v>
      </c>
      <c r="J13" s="42">
        <v>69.933000000000007</v>
      </c>
      <c r="K13" s="78">
        <f t="shared" si="1"/>
        <v>24.47655</v>
      </c>
      <c r="L13" s="78">
        <f t="shared" si="2"/>
        <v>53.239199999999997</v>
      </c>
      <c r="M13" s="87"/>
      <c r="N13" s="78"/>
      <c r="O13" s="78">
        <f t="shared" si="3"/>
        <v>53.239199999999997</v>
      </c>
      <c r="P13" s="34" t="s">
        <v>374</v>
      </c>
    </row>
    <row r="14" spans="1:16" ht="15">
      <c r="A14" s="42">
        <v>12</v>
      </c>
      <c r="B14" s="42" t="s">
        <v>311</v>
      </c>
      <c r="C14" s="40" t="s">
        <v>298</v>
      </c>
      <c r="D14" s="40">
        <v>2018</v>
      </c>
      <c r="E14" s="42" t="str">
        <f>VLOOKUP(B14,[3]交通学院2018级硕士花名册!$C:$D,2,0)</f>
        <v>柳伍生</v>
      </c>
      <c r="F14" s="88"/>
      <c r="G14" s="86"/>
      <c r="H14" s="42">
        <v>79.117999999999995</v>
      </c>
      <c r="I14" s="78">
        <f t="shared" si="0"/>
        <v>51.426699999999997</v>
      </c>
      <c r="J14" s="42">
        <v>69.941999999999993</v>
      </c>
      <c r="K14" s="78">
        <f t="shared" si="1"/>
        <v>24.479699999999998</v>
      </c>
      <c r="L14" s="78">
        <f t="shared" si="2"/>
        <v>53.134479999999989</v>
      </c>
      <c r="M14" s="49"/>
      <c r="N14" s="78"/>
      <c r="O14" s="78">
        <f t="shared" si="3"/>
        <v>53.134479999999989</v>
      </c>
      <c r="P14" s="34" t="s">
        <v>375</v>
      </c>
    </row>
    <row r="15" spans="1:16" ht="15">
      <c r="A15" s="42">
        <v>13</v>
      </c>
      <c r="B15" s="42" t="s">
        <v>312</v>
      </c>
      <c r="C15" s="40" t="s">
        <v>298</v>
      </c>
      <c r="D15" s="40">
        <v>2018</v>
      </c>
      <c r="E15" s="42" t="str">
        <f>VLOOKUP(B15,[3]交通学院2018级硕士花名册!$C:$D,2,0)</f>
        <v>吴义虎</v>
      </c>
      <c r="F15" s="46"/>
      <c r="G15" s="86"/>
      <c r="H15" s="42">
        <v>79.424000000000007</v>
      </c>
      <c r="I15" s="43">
        <f t="shared" si="0"/>
        <v>51.625600000000006</v>
      </c>
      <c r="J15" s="42">
        <v>68.73</v>
      </c>
      <c r="K15" s="43">
        <f t="shared" si="1"/>
        <v>24.055499999999999</v>
      </c>
      <c r="L15" s="78">
        <f t="shared" si="2"/>
        <v>52.976769999999995</v>
      </c>
      <c r="M15" s="45"/>
      <c r="N15" s="43"/>
      <c r="O15" s="78">
        <f t="shared" si="3"/>
        <v>52.976769999999995</v>
      </c>
      <c r="P15" s="34" t="s">
        <v>375</v>
      </c>
    </row>
    <row r="16" spans="1:16" ht="15">
      <c r="A16" s="42">
        <v>14</v>
      </c>
      <c r="B16" s="42" t="s">
        <v>313</v>
      </c>
      <c r="C16" s="40" t="s">
        <v>298</v>
      </c>
      <c r="D16" s="40">
        <v>2018</v>
      </c>
      <c r="E16" s="42" t="str">
        <f>VLOOKUP(B16,[3]交通学院2018级硕士花名册!$C:$D,2,0)</f>
        <v>况爱武</v>
      </c>
      <c r="F16" s="88"/>
      <c r="G16" s="86"/>
      <c r="H16" s="42">
        <v>78.552999999999997</v>
      </c>
      <c r="I16" s="78">
        <f t="shared" si="0"/>
        <v>51.059449999999998</v>
      </c>
      <c r="J16" s="42">
        <v>70.22</v>
      </c>
      <c r="K16" s="78">
        <f t="shared" si="1"/>
        <v>24.576999999999998</v>
      </c>
      <c r="L16" s="78">
        <f t="shared" si="2"/>
        <v>52.945514999999993</v>
      </c>
      <c r="M16" s="87"/>
      <c r="N16" s="78"/>
      <c r="O16" s="78">
        <f t="shared" si="3"/>
        <v>52.945514999999993</v>
      </c>
      <c r="P16" s="34" t="s">
        <v>375</v>
      </c>
    </row>
    <row r="17" spans="1:16" ht="15">
      <c r="A17" s="42">
        <v>15</v>
      </c>
      <c r="B17" s="42" t="s">
        <v>314</v>
      </c>
      <c r="C17" s="40" t="s">
        <v>304</v>
      </c>
      <c r="D17" s="40">
        <v>2018</v>
      </c>
      <c r="E17" s="42" t="str">
        <f>VLOOKUP(B17,[3]交通学院2018级硕士花名册!$C:$D,2,0)</f>
        <v>周爱莲</v>
      </c>
      <c r="F17" s="88"/>
      <c r="G17" s="86"/>
      <c r="H17" s="42">
        <v>80.355999999999995</v>
      </c>
      <c r="I17" s="78">
        <f t="shared" si="0"/>
        <v>52.231400000000001</v>
      </c>
      <c r="J17" s="42">
        <v>66.2</v>
      </c>
      <c r="K17" s="78">
        <f t="shared" si="1"/>
        <v>23.169999999999998</v>
      </c>
      <c r="L17" s="78">
        <f t="shared" si="2"/>
        <v>52.780979999999992</v>
      </c>
      <c r="M17" s="39"/>
      <c r="N17" s="78"/>
      <c r="O17" s="78">
        <f t="shared" si="3"/>
        <v>52.780979999999992</v>
      </c>
      <c r="P17" s="34" t="s">
        <v>375</v>
      </c>
    </row>
    <row r="18" spans="1:16" ht="15">
      <c r="A18" s="42">
        <v>16</v>
      </c>
      <c r="B18" s="42" t="s">
        <v>315</v>
      </c>
      <c r="C18" s="40" t="s">
        <v>298</v>
      </c>
      <c r="D18" s="40">
        <v>2018</v>
      </c>
      <c r="E18" s="42" t="str">
        <f>VLOOKUP(B18,[3]交通学院2018级硕士花名册!$C:$D,2,0)</f>
        <v>杨明</v>
      </c>
      <c r="F18" s="88"/>
      <c r="G18" s="86"/>
      <c r="H18" s="42">
        <v>76.688999999999993</v>
      </c>
      <c r="I18" s="78">
        <f t="shared" si="0"/>
        <v>49.847849999999994</v>
      </c>
      <c r="J18" s="42">
        <v>69.17</v>
      </c>
      <c r="K18" s="78">
        <f t="shared" si="1"/>
        <v>24.209499999999998</v>
      </c>
      <c r="L18" s="78">
        <f t="shared" si="2"/>
        <v>51.840144999999985</v>
      </c>
      <c r="M18" s="87"/>
      <c r="N18" s="78"/>
      <c r="O18" s="78">
        <f t="shared" si="3"/>
        <v>51.840144999999985</v>
      </c>
      <c r="P18" s="34" t="s">
        <v>375</v>
      </c>
    </row>
    <row r="19" spans="1:16" ht="15">
      <c r="A19" s="42">
        <v>17</v>
      </c>
      <c r="B19" s="42" t="s">
        <v>316</v>
      </c>
      <c r="C19" s="40" t="s">
        <v>298</v>
      </c>
      <c r="D19" s="40">
        <v>2018</v>
      </c>
      <c r="E19" s="42" t="str">
        <f>VLOOKUP(B19,[3]交通学院2018级硕士花名册!$C:$D,2,0)</f>
        <v>杨柳</v>
      </c>
      <c r="F19" s="88"/>
      <c r="G19" s="86"/>
      <c r="H19" s="42">
        <v>77.317999999999998</v>
      </c>
      <c r="I19" s="78">
        <f t="shared" si="0"/>
        <v>50.256700000000002</v>
      </c>
      <c r="J19" s="42">
        <v>67.27</v>
      </c>
      <c r="K19" s="78">
        <f t="shared" si="1"/>
        <v>23.544499999999996</v>
      </c>
      <c r="L19" s="78">
        <f t="shared" si="2"/>
        <v>51.660839999999993</v>
      </c>
      <c r="M19" s="87"/>
      <c r="N19" s="78"/>
      <c r="O19" s="78">
        <f t="shared" si="3"/>
        <v>51.660839999999993</v>
      </c>
      <c r="P19" s="34" t="s">
        <v>375</v>
      </c>
    </row>
    <row r="20" spans="1:16" ht="15">
      <c r="A20" s="42">
        <v>18</v>
      </c>
      <c r="B20" s="42" t="s">
        <v>318</v>
      </c>
      <c r="C20" s="40" t="s">
        <v>298</v>
      </c>
      <c r="D20" s="40">
        <v>2018</v>
      </c>
      <c r="E20" s="42" t="str">
        <f>VLOOKUP(B20,[3]交通学院2018级硕士花名册!$C:$D,2,0)</f>
        <v>张生</v>
      </c>
      <c r="F20" s="88"/>
      <c r="G20" s="86"/>
      <c r="H20" s="42">
        <v>75.632999999999996</v>
      </c>
      <c r="I20" s="78">
        <f t="shared" si="0"/>
        <v>49.161450000000002</v>
      </c>
      <c r="J20" s="42">
        <v>68.174999999999997</v>
      </c>
      <c r="K20" s="78">
        <f t="shared" si="1"/>
        <v>23.861249999999998</v>
      </c>
      <c r="L20" s="78">
        <f t="shared" si="2"/>
        <v>51.11589</v>
      </c>
      <c r="M20" s="78"/>
      <c r="N20" s="78"/>
      <c r="O20" s="78">
        <f t="shared" si="3"/>
        <v>51.11589</v>
      </c>
      <c r="P20" s="34" t="s">
        <v>375</v>
      </c>
    </row>
    <row r="21" spans="1:16" ht="15">
      <c r="A21" s="42">
        <v>19</v>
      </c>
      <c r="B21" s="42" t="s">
        <v>317</v>
      </c>
      <c r="C21" s="40" t="s">
        <v>304</v>
      </c>
      <c r="D21" s="40">
        <v>2018</v>
      </c>
      <c r="E21" s="42" t="str">
        <f>VLOOKUP(B21,[3]交通学院2018级硕士花名册!$C:$D,2,0)</f>
        <v>刘鹏飞</v>
      </c>
      <c r="F21" s="101"/>
      <c r="G21" s="86"/>
      <c r="H21" s="42">
        <v>74.632999999999996</v>
      </c>
      <c r="I21" s="78">
        <f t="shared" si="0"/>
        <v>48.511449999999996</v>
      </c>
      <c r="J21" s="42">
        <v>69.900000000000006</v>
      </c>
      <c r="K21" s="78">
        <f t="shared" si="1"/>
        <v>24.465</v>
      </c>
      <c r="L21" s="78">
        <f t="shared" si="2"/>
        <v>51.083514999999998</v>
      </c>
      <c r="M21" s="87"/>
      <c r="N21" s="78"/>
      <c r="O21" s="78">
        <f t="shared" si="3"/>
        <v>51.083514999999998</v>
      </c>
      <c r="P21" s="34" t="s">
        <v>375</v>
      </c>
    </row>
    <row r="22" spans="1:16" ht="15">
      <c r="A22" s="42">
        <v>20</v>
      </c>
      <c r="B22" s="42" t="s">
        <v>319</v>
      </c>
      <c r="C22" s="40" t="s">
        <v>298</v>
      </c>
      <c r="D22" s="40">
        <v>2018</v>
      </c>
      <c r="E22" s="42" t="str">
        <f>VLOOKUP(B22,[3]交通学院2018级硕士花名册!$C:$D,2,0)</f>
        <v>卢守峰</v>
      </c>
      <c r="F22" s="88"/>
      <c r="G22" s="86"/>
      <c r="H22" s="42">
        <v>74.081999999999994</v>
      </c>
      <c r="I22" s="78">
        <f t="shared" si="0"/>
        <v>48.153299999999994</v>
      </c>
      <c r="J22" s="42">
        <v>69.75</v>
      </c>
      <c r="K22" s="78">
        <f t="shared" si="1"/>
        <v>24.412499999999998</v>
      </c>
      <c r="L22" s="78">
        <f t="shared" si="2"/>
        <v>50.796059999999997</v>
      </c>
      <c r="M22" s="78"/>
      <c r="N22" s="78"/>
      <c r="O22" s="78">
        <f t="shared" si="3"/>
        <v>50.796059999999997</v>
      </c>
      <c r="P22" s="34" t="s">
        <v>375</v>
      </c>
    </row>
    <row r="23" spans="1:16" ht="15">
      <c r="A23" s="42">
        <v>21</v>
      </c>
      <c r="B23" s="42" t="s">
        <v>320</v>
      </c>
      <c r="C23" s="40" t="s">
        <v>298</v>
      </c>
      <c r="D23" s="40">
        <v>2018</v>
      </c>
      <c r="E23" s="42" t="str">
        <f>VLOOKUP(B23,[3]交通学院2018级硕士花名册!$C:$D,2,0)</f>
        <v>郝威</v>
      </c>
      <c r="F23" s="88"/>
      <c r="G23" s="86"/>
      <c r="H23" s="42">
        <v>75.965000000000003</v>
      </c>
      <c r="I23" s="78">
        <f t="shared" si="0"/>
        <v>49.377250000000004</v>
      </c>
      <c r="J23" s="42">
        <v>65.858000000000004</v>
      </c>
      <c r="K23" s="78">
        <f t="shared" si="1"/>
        <v>23.0503</v>
      </c>
      <c r="L23" s="78">
        <f t="shared" si="2"/>
        <v>50.699284999999996</v>
      </c>
      <c r="M23" s="78"/>
      <c r="N23" s="78"/>
      <c r="O23" s="78">
        <f t="shared" si="3"/>
        <v>50.699284999999996</v>
      </c>
      <c r="P23" s="34" t="s">
        <v>376</v>
      </c>
    </row>
    <row r="24" spans="1:16" ht="15">
      <c r="A24" s="42">
        <v>22</v>
      </c>
      <c r="B24" s="42" t="s">
        <v>321</v>
      </c>
      <c r="C24" s="40" t="s">
        <v>304</v>
      </c>
      <c r="D24" s="40">
        <v>2018</v>
      </c>
      <c r="E24" s="42" t="str">
        <f>VLOOKUP(B24,[3]交通学院2018级硕士花名册!$C:$D,2,0)</f>
        <v>周爱莲</v>
      </c>
      <c r="F24" s="88"/>
      <c r="G24" s="86"/>
      <c r="H24" s="42">
        <v>75.256</v>
      </c>
      <c r="I24" s="78">
        <f t="shared" si="0"/>
        <v>48.916400000000003</v>
      </c>
      <c r="J24" s="42">
        <v>66.588999999999999</v>
      </c>
      <c r="K24" s="78">
        <f t="shared" si="1"/>
        <v>23.306149999999999</v>
      </c>
      <c r="L24" s="78">
        <f t="shared" si="2"/>
        <v>50.555784999999993</v>
      </c>
      <c r="M24" s="78"/>
      <c r="N24" s="78"/>
      <c r="O24" s="78">
        <f t="shared" si="3"/>
        <v>50.555784999999993</v>
      </c>
      <c r="P24" s="34" t="s">
        <v>376</v>
      </c>
    </row>
    <row r="25" spans="1:16" ht="15">
      <c r="A25" s="42">
        <v>23</v>
      </c>
      <c r="B25" s="42" t="s">
        <v>322</v>
      </c>
      <c r="C25" s="40" t="s">
        <v>304</v>
      </c>
      <c r="D25" s="40">
        <v>2018</v>
      </c>
      <c r="E25" s="42" t="str">
        <f>VLOOKUP(B25,[3]交通学院2018级硕士花名册!$C:$D,2,0)</f>
        <v>李利华</v>
      </c>
      <c r="F25" s="88"/>
      <c r="G25" s="86"/>
      <c r="H25" s="42">
        <v>76</v>
      </c>
      <c r="I25" s="78">
        <f t="shared" si="0"/>
        <v>49.4</v>
      </c>
      <c r="J25" s="42">
        <v>64.188999999999993</v>
      </c>
      <c r="K25" s="78">
        <f t="shared" si="1"/>
        <v>22.466149999999995</v>
      </c>
      <c r="L25" s="78">
        <f t="shared" si="2"/>
        <v>50.306304999999988</v>
      </c>
      <c r="M25" s="78"/>
      <c r="N25" s="78"/>
      <c r="O25" s="78">
        <f t="shared" si="3"/>
        <v>50.306304999999988</v>
      </c>
      <c r="P25" s="34" t="s">
        <v>376</v>
      </c>
    </row>
    <row r="26" spans="1:16" ht="15">
      <c r="A26" s="42">
        <v>24</v>
      </c>
      <c r="B26" s="42" t="s">
        <v>323</v>
      </c>
      <c r="C26" s="40" t="s">
        <v>304</v>
      </c>
      <c r="D26" s="40">
        <v>2018</v>
      </c>
      <c r="E26" s="42" t="str">
        <f>VLOOKUP(B26,[3]交通学院2018级硕士花名册!$C:$D,2,0)</f>
        <v>周爱莲</v>
      </c>
      <c r="F26" s="88"/>
      <c r="G26" s="86"/>
      <c r="H26" s="42">
        <v>74.177999999999997</v>
      </c>
      <c r="I26" s="78">
        <f t="shared" si="0"/>
        <v>48.215699999999998</v>
      </c>
      <c r="J26" s="42">
        <v>67.555999999999997</v>
      </c>
      <c r="K26" s="78">
        <f t="shared" si="1"/>
        <v>23.644599999999997</v>
      </c>
      <c r="L26" s="78">
        <f t="shared" si="2"/>
        <v>50.302209999999995</v>
      </c>
      <c r="M26" s="78"/>
      <c r="N26" s="78"/>
      <c r="O26" s="78">
        <f t="shared" si="3"/>
        <v>50.302209999999995</v>
      </c>
      <c r="P26" s="34" t="s">
        <v>376</v>
      </c>
    </row>
    <row r="27" spans="1:16" ht="15">
      <c r="A27" s="42">
        <v>25</v>
      </c>
      <c r="B27" s="42" t="s">
        <v>324</v>
      </c>
      <c r="C27" s="40" t="s">
        <v>298</v>
      </c>
      <c r="D27" s="40">
        <v>2018</v>
      </c>
      <c r="E27" s="42" t="str">
        <f>VLOOKUP(B27,[3]交通学院2018级硕士花名册!$C:$D,2,0)</f>
        <v>李利华</v>
      </c>
      <c r="F27" s="88"/>
      <c r="G27" s="86"/>
      <c r="H27" s="42">
        <v>74.224000000000004</v>
      </c>
      <c r="I27" s="78">
        <f t="shared" si="0"/>
        <v>48.245600000000003</v>
      </c>
      <c r="J27" s="42">
        <v>66.11</v>
      </c>
      <c r="K27" s="78">
        <f t="shared" si="1"/>
        <v>23.138499999999997</v>
      </c>
      <c r="L27" s="78">
        <f t="shared" si="2"/>
        <v>49.968870000000003</v>
      </c>
      <c r="M27" s="78"/>
      <c r="N27" s="78"/>
      <c r="O27" s="78">
        <f t="shared" si="3"/>
        <v>49.968870000000003</v>
      </c>
      <c r="P27" s="34" t="s">
        <v>376</v>
      </c>
    </row>
    <row r="28" spans="1:16" ht="15">
      <c r="A28" s="42">
        <v>26</v>
      </c>
      <c r="B28" s="42" t="s">
        <v>326</v>
      </c>
      <c r="C28" s="40" t="s">
        <v>298</v>
      </c>
      <c r="D28" s="40">
        <v>2018</v>
      </c>
      <c r="E28" s="42" t="str">
        <f>VLOOKUP(B28,[3]交通学院2018级硕士花名册!$C:$D,2,0)</f>
        <v>王正武</v>
      </c>
      <c r="F28" s="88"/>
      <c r="G28" s="86"/>
      <c r="H28" s="42">
        <v>72.894000000000005</v>
      </c>
      <c r="I28" s="78">
        <f t="shared" si="0"/>
        <v>47.381100000000004</v>
      </c>
      <c r="J28" s="42">
        <v>67.64</v>
      </c>
      <c r="K28" s="78">
        <f t="shared" si="1"/>
        <v>23.673999999999999</v>
      </c>
      <c r="L28" s="78">
        <f t="shared" si="2"/>
        <v>49.738570000000003</v>
      </c>
      <c r="M28" s="78"/>
      <c r="N28" s="78"/>
      <c r="O28" s="78">
        <f t="shared" si="3"/>
        <v>49.738570000000003</v>
      </c>
      <c r="P28" s="34" t="s">
        <v>376</v>
      </c>
    </row>
    <row r="29" spans="1:16" ht="15">
      <c r="A29" s="42">
        <v>27</v>
      </c>
      <c r="B29" s="42" t="s">
        <v>325</v>
      </c>
      <c r="C29" s="40" t="s">
        <v>304</v>
      </c>
      <c r="D29" s="40">
        <v>2018</v>
      </c>
      <c r="E29" s="42" t="str">
        <f>VLOOKUP(B29,[3]交通学院2018级硕士花名册!$C:$D,2,0)</f>
        <v>刘鹏飞</v>
      </c>
      <c r="F29" s="88"/>
      <c r="G29" s="86"/>
      <c r="H29" s="42">
        <v>74.632999999999996</v>
      </c>
      <c r="I29" s="78">
        <f t="shared" si="0"/>
        <v>48.511449999999996</v>
      </c>
      <c r="J29" s="42">
        <v>63.433</v>
      </c>
      <c r="K29" s="78">
        <f t="shared" si="1"/>
        <v>22.201549999999997</v>
      </c>
      <c r="L29" s="78">
        <f t="shared" si="2"/>
        <v>49.499099999999991</v>
      </c>
      <c r="M29" s="78"/>
      <c r="N29" s="78"/>
      <c r="O29" s="78">
        <f t="shared" si="3"/>
        <v>49.499099999999991</v>
      </c>
      <c r="P29" s="40"/>
    </row>
    <row r="30" spans="1:16" ht="15">
      <c r="A30" s="42">
        <v>28</v>
      </c>
      <c r="B30" s="42" t="s">
        <v>327</v>
      </c>
      <c r="C30" s="40" t="s">
        <v>304</v>
      </c>
      <c r="D30" s="40">
        <v>2018</v>
      </c>
      <c r="E30" s="42" t="str">
        <f>VLOOKUP(B30,[3]交通学院2018级硕士花名册!$C:$D,2,0)</f>
        <v>柳伍生</v>
      </c>
      <c r="F30" s="88"/>
      <c r="G30" s="86"/>
      <c r="H30" s="42">
        <v>68.811000000000007</v>
      </c>
      <c r="I30" s="78">
        <f t="shared" si="0"/>
        <v>44.727150000000009</v>
      </c>
      <c r="J30" s="42">
        <v>60.277999999999999</v>
      </c>
      <c r="K30" s="78">
        <f t="shared" si="1"/>
        <v>21.097299999999997</v>
      </c>
      <c r="L30" s="78">
        <f t="shared" si="2"/>
        <v>46.077115000000006</v>
      </c>
      <c r="M30" s="78"/>
      <c r="N30" s="78"/>
      <c r="O30" s="78">
        <f t="shared" si="3"/>
        <v>46.077115000000006</v>
      </c>
      <c r="P30" s="40"/>
    </row>
    <row r="31" spans="1:16" ht="15">
      <c r="A31" s="42">
        <v>29</v>
      </c>
      <c r="B31" s="42" t="s">
        <v>328</v>
      </c>
      <c r="C31" s="40" t="s">
        <v>298</v>
      </c>
      <c r="D31" s="40">
        <v>2018</v>
      </c>
      <c r="E31" s="42" t="str">
        <f>VLOOKUP(B31,[3]交通学院2018级硕士花名册!$C:$D,2,0)</f>
        <v>况爱武</v>
      </c>
      <c r="F31" s="88"/>
      <c r="G31" s="86"/>
      <c r="H31" s="42">
        <v>62.481999999999999</v>
      </c>
      <c r="I31" s="78">
        <f t="shared" si="0"/>
        <v>40.613300000000002</v>
      </c>
      <c r="J31" s="42">
        <v>53.28</v>
      </c>
      <c r="K31" s="78">
        <f t="shared" si="1"/>
        <v>18.648</v>
      </c>
      <c r="L31" s="78">
        <f t="shared" si="2"/>
        <v>41.482910000000004</v>
      </c>
      <c r="M31" s="78"/>
      <c r="N31" s="78"/>
      <c r="O31" s="78">
        <f t="shared" si="3"/>
        <v>41.482910000000004</v>
      </c>
      <c r="P31" s="40"/>
    </row>
  </sheetData>
  <autoFilter ref="A2:S31"/>
  <sortState ref="A3:P31">
    <sortCondition descending="1" ref="O2"/>
  </sortState>
  <mergeCells count="1">
    <mergeCell ref="A1:O1"/>
  </mergeCells>
  <phoneticPr fontId="10" type="noConversion"/>
  <conditionalFormatting sqref="B31">
    <cfRule type="duplicateValues" dxfId="0" priority="1"/>
  </conditionalFormatting>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道路学硕、材料学</vt:lpstr>
      <vt:lpstr>测绘</vt:lpstr>
      <vt:lpstr>道路专硕</vt:lpstr>
      <vt:lpstr>交规学硕</vt:lpstr>
      <vt:lpstr>管工、工程管理</vt:lpstr>
      <vt:lpstr>交规信控、物流专硕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2018-10-09T08:31:00Z</dcterms:created>
  <dcterms:modified xsi:type="dcterms:W3CDTF">2019-09-25T12:00:25Z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